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'Мин.перечень'!$A$2:$G$204</definedName>
  </definedNames>
  <calcPr fullCalcOnLoad="1" fullPrecision="0"/>
</workbook>
</file>

<file path=xl/sharedStrings.xml><?xml version="1.0" encoding="utf-8"?>
<sst xmlns="http://schemas.openxmlformats.org/spreadsheetml/2006/main" count="866" uniqueCount="476">
  <si>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</si>
  <si>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</si>
  <si>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</si>
  <si>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</si>
  <si>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</si>
  <si>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</si>
  <si>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</si>
  <si>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</si>
  <si>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</si>
  <si>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</si>
  <si>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</si>
  <si>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</si>
  <si>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</si>
  <si>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</si>
  <si>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</si>
  <si>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</si>
  <si>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</si>
  <si>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</si>
  <si>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</si>
  <si>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</si>
  <si>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</si>
  <si>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</si>
  <si>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</si>
  <si>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</si>
  <si>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</si>
  <si>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</si>
  <si>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</si>
  <si>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</si>
  <si>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</si>
  <si>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</si>
  <si>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</si>
  <si>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</si>
  <si>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</si>
  <si>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</si>
  <si>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</si>
  <si>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</si>
  <si>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</si>
  <si>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</si>
  <si>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</si>
  <si>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</si>
  <si>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</si>
  <si>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</si>
  <si>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</si>
  <si>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</si>
  <si>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</si>
  <si>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</si>
  <si>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</si>
  <si>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</si>
  <si>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</si>
  <si>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</si>
  <si>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</si>
  <si>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</si>
  <si>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</si>
  <si>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</si>
  <si>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</si>
  <si>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</si>
  <si>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</si>
  <si>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</si>
  <si>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</si>
  <si>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</si>
  <si>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</si>
  <si>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</si>
  <si>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</si>
  <si>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</si>
  <si>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</si>
  <si>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</si>
  <si>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</si>
  <si>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</si>
  <si>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</si>
  <si>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</si>
  <si>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</si>
  <si>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</si>
  <si>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</si>
  <si>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</si>
  <si>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</si>
  <si>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</si>
  <si>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</si>
  <si>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</si>
  <si>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</si>
  <si>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</si>
  <si>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</si>
  <si>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</si>
  <si>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</si>
  <si>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</si>
  <si>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</si>
  <si>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</si>
  <si>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</si>
  <si>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</si>
  <si>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</si>
  <si>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</si>
  <si>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</si>
  <si>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</si>
  <si>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</si>
  <si>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</si>
  <si>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</si>
  <si>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</si>
  <si>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</si>
  <si>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</si>
  <si>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</si>
  <si>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</si>
  <si>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</si>
  <si>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</si>
  <si>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</si>
  <si>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</si>
  <si>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</si>
  <si>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</si>
  <si>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</si>
  <si>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</si>
  <si>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</si>
  <si>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</si>
  <si>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</si>
  <si>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</si>
  <si>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</si>
  <si>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</si>
  <si>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</si>
  <si>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</si>
  <si>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</si>
  <si>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</si>
  <si>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</si>
  <si>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</si>
  <si>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</si>
  <si>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</si>
  <si>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</si>
  <si>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</si>
  <si>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</si>
  <si>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</si>
  <si>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</si>
  <si>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</si>
  <si>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</si>
  <si>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</si>
  <si>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</si>
  <si>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</si>
  <si>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</si>
  <si>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</si>
  <si>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</si>
  <si>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</si>
  <si>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</si>
  <si>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</si>
  <si>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</si>
  <si>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</si>
  <si>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</si>
  <si>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</si>
  <si>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</si>
  <si>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</si>
  <si>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</si>
  <si>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</si>
  <si>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</si>
  <si>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</si>
  <si>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</si>
  <si>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</si>
  <si>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</si>
  <si>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</si>
  <si>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</si>
  <si>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</si>
  <si>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</si>
  <si>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</si>
  <si>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</si>
  <si>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</si>
  <si>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t xml:space="preserve">Стоимость на 1 кв.м общей площади, руб* 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</si>
  <si>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</si>
  <si>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</si>
  <si>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</si>
  <si>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</si>
  <si>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</si>
  <si>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</si>
  <si>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</si>
  <si>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</si>
  <si>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</si>
  <si>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</si>
  <si>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</si>
  <si>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</si>
  <si>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</si>
  <si>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</si>
  <si>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</si>
  <si>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</si>
  <si>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</si>
  <si>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</si>
  <si>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</si>
  <si>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</si>
  <si>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</si>
  <si>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</si>
  <si>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</si>
  <si>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</si>
  <si>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</si>
  <si>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</si>
  <si>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</si>
  <si>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</si>
  <si>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</si>
  <si>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</si>
  <si>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</si>
  <si>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</si>
  <si>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</si>
  <si>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</si>
  <si>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</si>
  <si>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</si>
  <si>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</si>
  <si>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</si>
  <si>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</si>
  <si>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</si>
  <si>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</si>
  <si>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</si>
  <si>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</si>
  <si>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</si>
  <si>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</si>
  <si>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</si>
  <si>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</si>
  <si>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</si>
  <si>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</si>
  <si>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</si>
  <si>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</si>
  <si>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</si>
  <si>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22. Работы по дезинфекции и дезинсекции помещений.</t>
  </si>
  <si>
    <t>22.1 Дезинфекция, дезинсекция и дератизация помещений.</t>
  </si>
  <si>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</si>
  <si>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</si>
  <si>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</si>
  <si>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</si>
  <si>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</si>
  <si>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</si>
  <si>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</si>
  <si>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</si>
  <si>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</si>
  <si>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</si>
  <si>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</si>
  <si>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</si>
  <si>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</si>
  <si>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</si>
  <si>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</si>
  <si>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</si>
  <si>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</si>
  <si>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</si>
  <si>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</si>
  <si>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</si>
  <si>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</si>
  <si>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</si>
  <si>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</si>
  <si>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</si>
  <si>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</si>
  <si>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</si>
  <si>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</si>
  <si>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</si>
  <si>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</si>
  <si>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</si>
  <si>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</si>
  <si>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</si>
  <si>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</si>
  <si>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</si>
  <si>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</si>
  <si>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</si>
  <si>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</si>
  <si>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</si>
  <si>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</si>
  <si>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</si>
  <si>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</si>
  <si>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по мере необходимости, но не реже одного раза в год, при подготовке к ОЗП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</si>
  <si>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</si>
  <si>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</si>
  <si>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</si>
  <si>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</si>
  <si>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</si>
  <si>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</si>
  <si>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</si>
  <si>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</si>
  <si>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</si>
  <si>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</si>
  <si>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</si>
  <si>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</si>
  <si>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</si>
  <si>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</si>
  <si>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</si>
  <si>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</si>
  <si>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</si>
  <si>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</si>
  <si>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</si>
  <si>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</si>
  <si>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</si>
  <si>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</si>
  <si>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</si>
  <si>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</si>
  <si>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</si>
  <si>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</si>
  <si>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</si>
  <si>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</si>
  <si>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</si>
  <si>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</si>
  <si>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</si>
  <si>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</si>
  <si>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</si>
  <si>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</si>
  <si>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</si>
  <si>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</si>
  <si>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</si>
  <si>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</si>
  <si>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</si>
  <si>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</si>
  <si>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</si>
  <si>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</si>
  <si>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</si>
  <si>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</si>
  <si>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</si>
  <si>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</si>
  <si>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</si>
  <si>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</si>
  <si>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</si>
  <si>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</si>
  <si>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</si>
  <si>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</si>
  <si>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</si>
  <si>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</si>
  <si>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</si>
  <si>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</si>
  <si>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</si>
  <si>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</si>
  <si>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</si>
  <si>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</si>
  <si>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</si>
  <si>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</si>
  <si>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</si>
  <si>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</si>
  <si>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</si>
  <si>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</si>
  <si>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</si>
  <si>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</si>
  <si>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</si>
  <si>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</si>
  <si>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</si>
  <si>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</si>
  <si>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</si>
  <si>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</si>
  <si>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</si>
  <si>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</si>
  <si>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</si>
  <si>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</si>
  <si>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</si>
  <si>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</si>
  <si>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</si>
  <si>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</si>
  <si>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</si>
  <si>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</si>
  <si>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</si>
  <si>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</si>
  <si>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</si>
  <si>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</si>
  <si>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</si>
  <si>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</si>
  <si>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</si>
  <si>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</si>
  <si>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</si>
  <si>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</si>
  <si>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</si>
  <si>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</si>
  <si>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</si>
  <si>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</si>
  <si>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</si>
  <si>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</si>
  <si>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</si>
  <si>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</si>
  <si>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</si>
  <si>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</si>
  <si>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</si>
  <si>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</si>
  <si>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</si>
  <si>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</si>
  <si>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</si>
  <si>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</si>
  <si>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</si>
  <si>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</si>
  <si>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</si>
  <si>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</si>
  <si>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</si>
  <si>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</si>
  <si>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</si>
  <si>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</si>
  <si>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</si>
  <si>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</si>
  <si>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</si>
  <si>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</si>
  <si>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</si>
  <si>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</si>
  <si>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</si>
  <si>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</si>
  <si>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</si>
  <si>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</si>
  <si>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</si>
  <si>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</si>
  <si>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</si>
  <si>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</si>
  <si>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</si>
  <si>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</si>
  <si>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</si>
  <si>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</si>
  <si>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</si>
  <si>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</si>
  <si>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</si>
  <si>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</si>
  <si>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</si>
  <si>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</si>
  <si>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</si>
  <si>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</si>
  <si>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</si>
  <si>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</si>
  <si>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</si>
  <si>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</si>
  <si>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</si>
  <si>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</si>
  <si>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</si>
  <si>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</si>
  <si>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</si>
  <si>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</si>
  <si>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</si>
  <si>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</si>
  <si>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</si>
  <si>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</si>
  <si>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</si>
  <si>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</si>
  <si>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</si>
  <si>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</si>
  <si>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</si>
  <si>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</si>
  <si>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</si>
  <si>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</si>
  <si>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</si>
  <si>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</si>
  <si>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</si>
  <si>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</si>
  <si>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</si>
  <si>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</si>
  <si>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</si>
  <si>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</si>
  <si>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</si>
  <si>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</si>
  <si>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</si>
  <si>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</si>
  <si>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</si>
  <si>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</si>
  <si>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</si>
  <si>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</si>
  <si>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</si>
  <si>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</si>
  <si>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</si>
  <si>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</si>
  <si>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</si>
  <si>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</si>
  <si>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</si>
  <si>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</si>
  <si>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</si>
  <si>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</si>
  <si>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</si>
  <si>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</si>
  <si>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</si>
  <si>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</si>
  <si>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</si>
  <si>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</si>
  <si>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</si>
  <si>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</si>
  <si>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</si>
  <si>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</si>
  <si>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</si>
  <si>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</si>
  <si>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</si>
  <si>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</si>
  <si>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</si>
  <si>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</si>
  <si>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</si>
  <si>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</si>
  <si>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</si>
  <si>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</si>
  <si>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</si>
  <si>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</si>
  <si>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</si>
  <si>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</si>
  <si>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</si>
  <si>
    <t>19.1.6 очистка крыльца и площадки перед входом в подъезд</t>
  </si>
  <si>
    <t>19.1.7 очистка крышек люков колодцев и пожарных гидрантов от снега и льда толщиной слоя свыше 5 см</t>
  </si>
  <si>
    <t>23. Организация пункта приема опасных отходов (ртутьсодержащие лампы и др.)</t>
  </si>
  <si>
    <t>11 микрорайон, дом № 73; Площадь жилых (нежилых) помещений - 936,4 кв.м.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</si>
</sst>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77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3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6" fontId="33" fillId="0" borderId="10" xfId="0" applyNumberFormat="1" applyFont="1" applyBorder="1" applyAlignment="1">
      <alignment vertical="center" wrapText="1"/>
    </xf>
    <xf numFmtId="14" fontId="35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3" fontId="33" fillId="0" borderId="11" xfId="0" applyNumberFormat="1" applyFont="1" applyFill="1" applyBorder="1" applyAlignment="1">
      <alignment vertical="center" wrapText="1"/>
    </xf>
    <xf numFmtId="3" fontId="33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187" fontId="29" fillId="0" borderId="14" xfId="0" applyNumberFormat="1" applyFont="1" applyFill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 vertical="center" wrapText="1"/>
    </xf>
    <xf numFmtId="187" fontId="29" fillId="0" borderId="15" xfId="0" applyNumberFormat="1" applyFont="1" applyFill="1" applyBorder="1" applyAlignment="1">
      <alignment horizontal="center" vertical="center" wrapText="1"/>
    </xf>
    <xf numFmtId="187" fontId="29" fillId="0" borderId="15" xfId="0" applyNumberFormat="1" applyFont="1" applyBorder="1" applyAlignment="1">
      <alignment horizontal="center"/>
    </xf>
    <xf numFmtId="187" fontId="29" fillId="0" borderId="15" xfId="0" applyNumberFormat="1" applyFont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187" fontId="37" fillId="0" borderId="15" xfId="0" applyNumberFormat="1" applyFont="1" applyBorder="1" applyAlignment="1">
      <alignment horizontal="center" vertical="center" wrapText="1"/>
    </xf>
    <xf numFmtId="179" fontId="39" fillId="0" borderId="15" xfId="0" applyNumberFormat="1" applyFont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7" fontId="33" fillId="0" borderId="12" xfId="0" applyNumberFormat="1" applyFont="1" applyBorder="1" applyAlignment="1">
      <alignment horizontal="center" vertical="center" wrapText="1"/>
    </xf>
    <xf numFmtId="187" fontId="33" fillId="0" borderId="11" xfId="0" applyNumberFormat="1" applyFont="1" applyBorder="1" applyAlignment="1">
      <alignment horizontal="center" vertical="center" wrapText="1"/>
    </xf>
    <xf numFmtId="187" fontId="33" fillId="0" borderId="13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187" fontId="37" fillId="0" borderId="14" xfId="0" applyNumberFormat="1" applyFont="1" applyFill="1" applyBorder="1" applyAlignment="1">
      <alignment horizontal="center" vertical="center" wrapText="1"/>
    </xf>
    <xf numFmtId="187" fontId="29" fillId="0" borderId="17" xfId="0" applyNumberFormat="1" applyFont="1" applyBorder="1" applyAlignment="1">
      <alignment horizontal="center" vertical="center"/>
    </xf>
    <xf numFmtId="187" fontId="29" fillId="0" borderId="15" xfId="0" applyNumberFormat="1" applyFont="1" applyBorder="1" applyAlignment="1">
      <alignment horizontal="center" vertical="center"/>
    </xf>
    <xf numFmtId="187" fontId="29" fillId="0" borderId="20" xfId="0" applyNumberFormat="1" applyFont="1" applyBorder="1" applyAlignment="1">
      <alignment horizontal="center" vertical="center"/>
    </xf>
    <xf numFmtId="187" fontId="29" fillId="0" borderId="15" xfId="0" applyNumberFormat="1" applyFont="1" applyBorder="1" applyAlignment="1">
      <alignment horizontal="center" vertical="center" wrapText="1"/>
    </xf>
    <xf numFmtId="187" fontId="29" fillId="0" borderId="10" xfId="58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0" borderId="10" xfId="0" applyNumberFormat="1" applyFont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3" fontId="33" fillId="0" borderId="12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187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87" fontId="37" fillId="0" borderId="15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187" fontId="37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tabSelected="1" zoomScale="75" zoomScaleNormal="75" zoomScalePageLayoutView="0" workbookViewId="0" topLeftCell="A1">
      <selection activeCell="L193" sqref="L193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21.8515625" style="0" customWidth="1"/>
    <col min="8" max="8" width="10.7109375" style="0" customWidth="1"/>
    <col min="9" max="9" width="10.8515625" style="0" customWidth="1"/>
  </cols>
  <sheetData>
    <row r="1" spans="1:7" ht="15.75">
      <c r="A1" s="118"/>
      <c r="B1" s="118"/>
      <c r="C1" s="118"/>
      <c r="D1" s="118"/>
      <c r="E1" s="118"/>
      <c r="F1" s="118"/>
      <c r="G1" s="118"/>
    </row>
    <row r="2" spans="1:7" ht="15.75">
      <c r="A2" s="226" t="s">
        <v>268</v>
      </c>
      <c r="B2" s="226"/>
      <c r="C2" s="226"/>
      <c r="D2" s="226"/>
      <c r="E2" s="226"/>
      <c r="F2" s="226"/>
      <c r="G2" s="226"/>
    </row>
    <row r="3" spans="1:7" ht="15.75">
      <c r="A3" s="226" t="s">
        <v>374</v>
      </c>
      <c r="B3" s="226"/>
      <c r="C3" s="226"/>
      <c r="D3" s="226"/>
      <c r="E3" s="226"/>
      <c r="F3" s="226"/>
      <c r="G3" s="226"/>
    </row>
    <row r="4" spans="1:7" ht="15.75">
      <c r="A4" s="227" t="s">
        <v>475</v>
      </c>
      <c r="B4" s="228"/>
      <c r="C4" s="228"/>
      <c r="D4" s="228"/>
      <c r="E4" s="228"/>
      <c r="F4" s="228"/>
      <c r="G4" s="228"/>
    </row>
    <row r="5" spans="1:7" ht="15.75">
      <c r="A5" s="119"/>
      <c r="B5" s="119"/>
      <c r="C5" s="119"/>
      <c r="D5" s="119"/>
      <c r="E5" s="119"/>
      <c r="F5" s="119"/>
      <c r="G5" s="119"/>
    </row>
    <row r="6" spans="1:9" ht="15.75">
      <c r="A6" s="119"/>
      <c r="B6" s="119"/>
      <c r="C6" s="119"/>
      <c r="D6" s="119"/>
      <c r="E6" s="119"/>
      <c r="F6" s="119"/>
      <c r="G6" s="120"/>
      <c r="H6" s="108" t="s">
        <v>118</v>
      </c>
      <c r="I6" s="109">
        <f>'[2]Лист1'!$F$17</f>
        <v>4162790</v>
      </c>
    </row>
    <row r="7" spans="1:7" ht="78.75">
      <c r="A7" s="121" t="s">
        <v>363</v>
      </c>
      <c r="B7" s="121" t="s">
        <v>418</v>
      </c>
      <c r="C7" s="121" t="s">
        <v>267</v>
      </c>
      <c r="D7" s="121" t="s">
        <v>269</v>
      </c>
      <c r="E7" s="121" t="s">
        <v>266</v>
      </c>
      <c r="F7" s="159" t="s">
        <v>158</v>
      </c>
      <c r="G7" s="162"/>
    </row>
    <row r="8" spans="1:7" ht="15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59"/>
      <c r="G8" s="162"/>
    </row>
    <row r="9" spans="1:7" s="95" customFormat="1" ht="157.5">
      <c r="A9" s="151" t="s">
        <v>16</v>
      </c>
      <c r="B9" s="152" t="s">
        <v>470</v>
      </c>
      <c r="C9" s="151" t="s">
        <v>107</v>
      </c>
      <c r="D9" s="151" t="s">
        <v>288</v>
      </c>
      <c r="E9" s="153">
        <f>F9*936.4*12</f>
        <v>33710.4</v>
      </c>
      <c r="F9" s="160">
        <v>3</v>
      </c>
      <c r="G9" s="163"/>
    </row>
    <row r="10" spans="1:7" s="95" customFormat="1" ht="63">
      <c r="A10" s="151"/>
      <c r="B10" s="152" t="s">
        <v>471</v>
      </c>
      <c r="C10" s="151" t="s">
        <v>362</v>
      </c>
      <c r="D10" s="151" t="s">
        <v>288</v>
      </c>
      <c r="E10" s="153">
        <f>F10*12*936.4</f>
        <v>15394.42</v>
      </c>
      <c r="F10" s="160">
        <v>1.37</v>
      </c>
      <c r="G10" s="163"/>
    </row>
    <row r="11" spans="1:7" ht="39.75" customHeight="1">
      <c r="A11" s="122" t="s">
        <v>17</v>
      </c>
      <c r="B11" s="142" t="s">
        <v>18</v>
      </c>
      <c r="C11" s="122"/>
      <c r="D11" s="122"/>
      <c r="E11" s="154"/>
      <c r="F11" s="161"/>
      <c r="G11" s="164"/>
    </row>
    <row r="12" spans="1:7" ht="37.5" customHeight="1" hidden="1">
      <c r="A12" s="208" t="s">
        <v>372</v>
      </c>
      <c r="B12" s="123"/>
      <c r="C12" s="178" t="s">
        <v>107</v>
      </c>
      <c r="D12" s="177" t="s">
        <v>289</v>
      </c>
      <c r="E12" s="190">
        <f>F12*12*936.4</f>
        <v>19327.3</v>
      </c>
      <c r="F12" s="183">
        <v>1.72</v>
      </c>
      <c r="G12" s="188"/>
    </row>
    <row r="13" spans="1:7" ht="58.5" customHeight="1">
      <c r="A13" s="209"/>
      <c r="B13" s="123" t="s">
        <v>19</v>
      </c>
      <c r="C13" s="178"/>
      <c r="D13" s="177"/>
      <c r="E13" s="190"/>
      <c r="F13" s="183"/>
      <c r="G13" s="188"/>
    </row>
    <row r="14" spans="1:7" ht="141.75">
      <c r="A14" s="209"/>
      <c r="B14" s="123" t="s">
        <v>20</v>
      </c>
      <c r="C14" s="178"/>
      <c r="D14" s="177"/>
      <c r="E14" s="190"/>
      <c r="F14" s="183"/>
      <c r="G14" s="188"/>
    </row>
    <row r="15" spans="1:7" ht="15" customHeight="1" hidden="1">
      <c r="A15" s="209"/>
      <c r="B15" s="123"/>
      <c r="C15" s="178"/>
      <c r="D15" s="177"/>
      <c r="E15" s="190"/>
      <c r="F15" s="183"/>
      <c r="G15" s="188"/>
    </row>
    <row r="16" spans="1:7" ht="63">
      <c r="A16" s="209"/>
      <c r="B16" s="123" t="s">
        <v>21</v>
      </c>
      <c r="C16" s="178"/>
      <c r="D16" s="177"/>
      <c r="E16" s="190"/>
      <c r="F16" s="183"/>
      <c r="G16" s="188"/>
    </row>
    <row r="17" spans="1:7" ht="0.75" customHeight="1">
      <c r="A17" s="209"/>
      <c r="B17" s="123"/>
      <c r="C17" s="178"/>
      <c r="D17" s="177"/>
      <c r="E17" s="190"/>
      <c r="F17" s="183"/>
      <c r="G17" s="188"/>
    </row>
    <row r="18" spans="1:7" ht="15.75" customHeight="1" hidden="1">
      <c r="A18" s="209"/>
      <c r="B18" s="123"/>
      <c r="C18" s="178"/>
      <c r="D18" s="177"/>
      <c r="E18" s="190"/>
      <c r="F18" s="183"/>
      <c r="G18" s="188"/>
    </row>
    <row r="19" spans="1:7" ht="31.5" customHeight="1">
      <c r="A19" s="209"/>
      <c r="B19" s="123" t="s">
        <v>239</v>
      </c>
      <c r="C19" s="178"/>
      <c r="D19" s="177"/>
      <c r="E19" s="190"/>
      <c r="F19" s="183"/>
      <c r="G19" s="188"/>
    </row>
    <row r="20" spans="1:7" ht="15" customHeight="1" hidden="1">
      <c r="A20" s="209"/>
      <c r="B20" s="123"/>
      <c r="C20" s="178"/>
      <c r="D20" s="177"/>
      <c r="E20" s="190"/>
      <c r="F20" s="183"/>
      <c r="G20" s="188"/>
    </row>
    <row r="21" spans="1:7" ht="0.75" customHeight="1">
      <c r="A21" s="210"/>
      <c r="B21" s="123"/>
      <c r="C21" s="178"/>
      <c r="D21" s="177"/>
      <c r="E21" s="190"/>
      <c r="F21" s="183"/>
      <c r="G21" s="188"/>
    </row>
    <row r="22" spans="1:7" ht="31.5">
      <c r="A22" s="212" t="s">
        <v>364</v>
      </c>
      <c r="B22" s="123" t="s">
        <v>439</v>
      </c>
      <c r="C22" s="178" t="s">
        <v>107</v>
      </c>
      <c r="D22" s="177" t="s">
        <v>288</v>
      </c>
      <c r="E22" s="189">
        <f>F22*936.4*12</f>
        <v>2809.2</v>
      </c>
      <c r="F22" s="183">
        <v>0.25</v>
      </c>
      <c r="G22" s="188"/>
    </row>
    <row r="23" spans="1:7" ht="31.5">
      <c r="A23" s="213"/>
      <c r="B23" s="125" t="s">
        <v>440</v>
      </c>
      <c r="C23" s="178"/>
      <c r="D23" s="177"/>
      <c r="E23" s="189"/>
      <c r="F23" s="183"/>
      <c r="G23" s="188"/>
    </row>
    <row r="24" spans="1:7" ht="15.75">
      <c r="A24" s="213"/>
      <c r="B24" s="125" t="s">
        <v>114</v>
      </c>
      <c r="C24" s="178"/>
      <c r="D24" s="177"/>
      <c r="E24" s="189"/>
      <c r="F24" s="183"/>
      <c r="G24" s="188"/>
    </row>
    <row r="25" spans="1:7" ht="31.5">
      <c r="A25" s="213"/>
      <c r="B25" s="125" t="s">
        <v>150</v>
      </c>
      <c r="C25" s="178"/>
      <c r="D25" s="177"/>
      <c r="E25" s="189"/>
      <c r="F25" s="183"/>
      <c r="G25" s="188"/>
    </row>
    <row r="26" spans="1:7" ht="24.75" customHeight="1">
      <c r="A26" s="214"/>
      <c r="B26" s="125" t="s">
        <v>115</v>
      </c>
      <c r="C26" s="126" t="s">
        <v>108</v>
      </c>
      <c r="D26" s="177"/>
      <c r="E26" s="189"/>
      <c r="F26" s="183"/>
      <c r="G26" s="188"/>
    </row>
    <row r="27" spans="1:7" ht="38.25" customHeight="1">
      <c r="A27" s="205" t="s">
        <v>365</v>
      </c>
      <c r="B27" s="127" t="s">
        <v>441</v>
      </c>
      <c r="C27" s="242" t="s">
        <v>107</v>
      </c>
      <c r="D27" s="177" t="s">
        <v>289</v>
      </c>
      <c r="E27" s="190">
        <f>F27*936.4*12</f>
        <v>4494.72</v>
      </c>
      <c r="F27" s="183">
        <v>0.4</v>
      </c>
      <c r="G27" s="188"/>
    </row>
    <row r="28" spans="1:7" ht="31.5">
      <c r="A28" s="206"/>
      <c r="B28" s="123" t="s">
        <v>442</v>
      </c>
      <c r="C28" s="242"/>
      <c r="D28" s="177"/>
      <c r="E28" s="190"/>
      <c r="F28" s="183"/>
      <c r="G28" s="188"/>
    </row>
    <row r="29" spans="1:7" ht="31.5">
      <c r="A29" s="206"/>
      <c r="B29" s="127" t="s">
        <v>443</v>
      </c>
      <c r="C29" s="242"/>
      <c r="D29" s="177"/>
      <c r="E29" s="190"/>
      <c r="F29" s="183"/>
      <c r="G29" s="188"/>
    </row>
    <row r="30" spans="1:7" ht="34.5" customHeight="1">
      <c r="A30" s="206"/>
      <c r="B30" s="127" t="s">
        <v>444</v>
      </c>
      <c r="C30" s="242"/>
      <c r="D30" s="177"/>
      <c r="E30" s="190"/>
      <c r="F30" s="183"/>
      <c r="G30" s="188"/>
    </row>
    <row r="31" spans="1:7" ht="0.75" customHeight="1" hidden="1">
      <c r="A31" s="206"/>
      <c r="B31" s="125" t="s">
        <v>286</v>
      </c>
      <c r="C31" s="242"/>
      <c r="D31" s="177"/>
      <c r="E31" s="190"/>
      <c r="F31" s="183"/>
      <c r="G31" s="188"/>
    </row>
    <row r="32" spans="1:7" ht="29.25" customHeight="1">
      <c r="A32" s="206"/>
      <c r="B32" s="125" t="s">
        <v>240</v>
      </c>
      <c r="C32" s="242"/>
      <c r="D32" s="177"/>
      <c r="E32" s="190"/>
      <c r="F32" s="183"/>
      <c r="G32" s="188"/>
    </row>
    <row r="33" spans="1:7" ht="72" customHeight="1">
      <c r="A33" s="207"/>
      <c r="B33" s="147" t="s">
        <v>22</v>
      </c>
      <c r="C33" s="243"/>
      <c r="D33" s="177"/>
      <c r="E33" s="190"/>
      <c r="F33" s="183"/>
      <c r="G33" s="188"/>
    </row>
    <row r="34" spans="1:7" ht="58.5" customHeight="1">
      <c r="A34" s="205" t="s">
        <v>366</v>
      </c>
      <c r="B34" s="144" t="s">
        <v>23</v>
      </c>
      <c r="C34" s="178" t="s">
        <v>107</v>
      </c>
      <c r="D34" s="221" t="s">
        <v>289</v>
      </c>
      <c r="E34" s="190">
        <f>F34*936.4*12</f>
        <v>898.94</v>
      </c>
      <c r="F34" s="183">
        <v>0.08</v>
      </c>
      <c r="G34" s="188"/>
    </row>
    <row r="35" spans="1:7" ht="103.5" customHeight="1">
      <c r="A35" s="206"/>
      <c r="B35" s="145" t="s">
        <v>24</v>
      </c>
      <c r="C35" s="178"/>
      <c r="D35" s="221"/>
      <c r="E35" s="190"/>
      <c r="F35" s="183"/>
      <c r="G35" s="188"/>
    </row>
    <row r="36" spans="1:7" ht="126">
      <c r="A36" s="206"/>
      <c r="B36" s="145" t="s">
        <v>25</v>
      </c>
      <c r="C36" s="178"/>
      <c r="D36" s="221"/>
      <c r="E36" s="190"/>
      <c r="F36" s="183"/>
      <c r="G36" s="188"/>
    </row>
    <row r="37" spans="1:7" ht="55.5" customHeight="1">
      <c r="A37" s="206"/>
      <c r="B37" s="146" t="s">
        <v>26</v>
      </c>
      <c r="C37" s="178"/>
      <c r="D37" s="221"/>
      <c r="E37" s="190"/>
      <c r="F37" s="183"/>
      <c r="G37" s="188"/>
    </row>
    <row r="38" spans="1:7" ht="42.75" customHeight="1">
      <c r="A38" s="206"/>
      <c r="B38" s="146" t="s">
        <v>27</v>
      </c>
      <c r="C38" s="178"/>
      <c r="D38" s="221"/>
      <c r="E38" s="190"/>
      <c r="F38" s="183"/>
      <c r="G38" s="188"/>
    </row>
    <row r="39" spans="1:7" ht="15.75" customHeight="1" hidden="1">
      <c r="A39" s="206"/>
      <c r="B39" s="145"/>
      <c r="C39" s="178"/>
      <c r="D39" s="221"/>
      <c r="E39" s="190"/>
      <c r="F39" s="183"/>
      <c r="G39" s="188"/>
    </row>
    <row r="40" spans="1:7" ht="0.75" customHeight="1" hidden="1">
      <c r="A40" s="206"/>
      <c r="B40" s="144"/>
      <c r="C40" s="178"/>
      <c r="D40" s="221"/>
      <c r="E40" s="190"/>
      <c r="F40" s="183"/>
      <c r="G40" s="188"/>
    </row>
    <row r="41" spans="1:7" ht="15.75" customHeight="1" hidden="1">
      <c r="A41" s="206"/>
      <c r="B41" s="144"/>
      <c r="C41" s="178"/>
      <c r="D41" s="221"/>
      <c r="E41" s="190"/>
      <c r="F41" s="183"/>
      <c r="G41" s="188"/>
    </row>
    <row r="42" spans="1:7" ht="60" customHeight="1">
      <c r="A42" s="206"/>
      <c r="B42" s="144" t="s">
        <v>28</v>
      </c>
      <c r="C42" s="178"/>
      <c r="D42" s="221"/>
      <c r="E42" s="190"/>
      <c r="F42" s="183"/>
      <c r="G42" s="188"/>
    </row>
    <row r="43" spans="1:7" ht="15" customHeight="1" hidden="1">
      <c r="A43" s="207"/>
      <c r="B43" s="144"/>
      <c r="C43" s="178"/>
      <c r="D43" s="221"/>
      <c r="E43" s="190"/>
      <c r="F43" s="183"/>
      <c r="G43" s="188"/>
    </row>
    <row r="44" spans="1:7" ht="0.75" customHeight="1" hidden="1">
      <c r="A44" s="218"/>
      <c r="B44" s="128"/>
      <c r="C44" s="196"/>
      <c r="D44" s="204"/>
      <c r="E44" s="225"/>
      <c r="F44" s="183"/>
      <c r="G44" s="188"/>
    </row>
    <row r="45" spans="1:7" ht="15" customHeight="1" hidden="1">
      <c r="A45" s="219"/>
      <c r="B45" s="128"/>
      <c r="C45" s="203"/>
      <c r="D45" s="204"/>
      <c r="E45" s="225"/>
      <c r="F45" s="183"/>
      <c r="G45" s="188"/>
    </row>
    <row r="46" spans="1:7" ht="15" customHeight="1" hidden="1">
      <c r="A46" s="219"/>
      <c r="B46" s="128"/>
      <c r="C46" s="203"/>
      <c r="D46" s="204"/>
      <c r="E46" s="225"/>
      <c r="F46" s="183"/>
      <c r="G46" s="188"/>
    </row>
    <row r="47" spans="1:7" ht="15" customHeight="1" hidden="1">
      <c r="A47" s="219"/>
      <c r="B47" s="128"/>
      <c r="C47" s="203"/>
      <c r="D47" s="204"/>
      <c r="E47" s="225"/>
      <c r="F47" s="183"/>
      <c r="G47" s="188"/>
    </row>
    <row r="48" spans="1:7" ht="15" customHeight="1" hidden="1">
      <c r="A48" s="219"/>
      <c r="B48" s="128"/>
      <c r="C48" s="203"/>
      <c r="D48" s="204"/>
      <c r="E48" s="225"/>
      <c r="F48" s="183"/>
      <c r="G48" s="188"/>
    </row>
    <row r="49" spans="1:7" ht="15" customHeight="1" hidden="1">
      <c r="A49" s="219"/>
      <c r="B49" s="128"/>
      <c r="C49" s="203"/>
      <c r="D49" s="204"/>
      <c r="E49" s="225"/>
      <c r="F49" s="183"/>
      <c r="G49" s="188"/>
    </row>
    <row r="50" spans="1:7" ht="15" customHeight="1" hidden="1">
      <c r="A50" s="220"/>
      <c r="B50" s="128"/>
      <c r="C50" s="203"/>
      <c r="D50" s="204"/>
      <c r="E50" s="225"/>
      <c r="F50" s="183"/>
      <c r="G50" s="188"/>
    </row>
    <row r="51" spans="1:7" ht="0.75" customHeight="1" hidden="1">
      <c r="A51" s="215"/>
      <c r="B51" s="123"/>
      <c r="C51" s="178"/>
      <c r="D51" s="177"/>
      <c r="E51" s="190"/>
      <c r="F51" s="183"/>
      <c r="G51" s="188"/>
    </row>
    <row r="52" spans="1:7" ht="26.25" customHeight="1" hidden="1">
      <c r="A52" s="216"/>
      <c r="B52" s="123"/>
      <c r="C52" s="178"/>
      <c r="D52" s="177"/>
      <c r="E52" s="190"/>
      <c r="F52" s="183"/>
      <c r="G52" s="188"/>
    </row>
    <row r="53" spans="1:7" ht="29.25" customHeight="1" hidden="1">
      <c r="A53" s="216"/>
      <c r="B53" s="128"/>
      <c r="C53" s="178"/>
      <c r="D53" s="177"/>
      <c r="E53" s="190"/>
      <c r="F53" s="183"/>
      <c r="G53" s="188"/>
    </row>
    <row r="54" spans="1:7" ht="15" customHeight="1" hidden="1">
      <c r="A54" s="217"/>
      <c r="B54" s="123"/>
      <c r="C54" s="178"/>
      <c r="D54" s="177"/>
      <c r="E54" s="190"/>
      <c r="F54" s="183"/>
      <c r="G54" s="188"/>
    </row>
    <row r="55" spans="1:7" ht="0.75" customHeight="1" hidden="1">
      <c r="A55" s="205" t="s">
        <v>270</v>
      </c>
      <c r="B55" s="123"/>
      <c r="C55" s="178" t="s">
        <v>107</v>
      </c>
      <c r="D55" s="177" t="s">
        <v>290</v>
      </c>
      <c r="E55" s="190">
        <f>F55*12*936.4</f>
        <v>20788.08</v>
      </c>
      <c r="F55" s="183">
        <v>1.85</v>
      </c>
      <c r="G55" s="188"/>
    </row>
    <row r="56" spans="1:7" ht="15.75" customHeight="1" hidden="1">
      <c r="A56" s="206"/>
      <c r="B56" s="123"/>
      <c r="C56" s="178"/>
      <c r="D56" s="177"/>
      <c r="E56" s="190"/>
      <c r="F56" s="183"/>
      <c r="G56" s="188"/>
    </row>
    <row r="57" spans="1:7" ht="7.5" customHeight="1" hidden="1">
      <c r="A57" s="206"/>
      <c r="B57" s="127"/>
      <c r="C57" s="178"/>
      <c r="D57" s="177"/>
      <c r="E57" s="190"/>
      <c r="F57" s="183"/>
      <c r="G57" s="188"/>
    </row>
    <row r="58" spans="1:7" ht="27.75" customHeight="1">
      <c r="A58" s="206"/>
      <c r="B58" s="123" t="s">
        <v>241</v>
      </c>
      <c r="C58" s="178"/>
      <c r="D58" s="177"/>
      <c r="E58" s="190"/>
      <c r="F58" s="183"/>
      <c r="G58" s="188"/>
    </row>
    <row r="59" spans="1:7" ht="27.75" customHeight="1">
      <c r="A59" s="206"/>
      <c r="B59" s="123" t="s">
        <v>242</v>
      </c>
      <c r="C59" s="178"/>
      <c r="D59" s="177"/>
      <c r="E59" s="190"/>
      <c r="F59" s="183"/>
      <c r="G59" s="188"/>
    </row>
    <row r="60" spans="1:7" ht="15.75" customHeight="1" hidden="1">
      <c r="A60" s="206"/>
      <c r="B60" s="128"/>
      <c r="C60" s="178"/>
      <c r="D60" s="177"/>
      <c r="E60" s="190"/>
      <c r="F60" s="183"/>
      <c r="G60" s="188"/>
    </row>
    <row r="61" spans="1:7" ht="30" customHeight="1">
      <c r="A61" s="206"/>
      <c r="B61" s="127" t="s">
        <v>243</v>
      </c>
      <c r="C61" s="178"/>
      <c r="D61" s="177"/>
      <c r="E61" s="190"/>
      <c r="F61" s="183"/>
      <c r="G61" s="188"/>
    </row>
    <row r="62" spans="1:7" ht="27.75" customHeight="1">
      <c r="A62" s="206"/>
      <c r="B62" s="123" t="s">
        <v>244</v>
      </c>
      <c r="C62" s="178"/>
      <c r="D62" s="177"/>
      <c r="E62" s="190"/>
      <c r="F62" s="183"/>
      <c r="G62" s="188"/>
    </row>
    <row r="63" spans="1:7" ht="28.5" customHeight="1">
      <c r="A63" s="206"/>
      <c r="B63" s="123" t="s">
        <v>245</v>
      </c>
      <c r="C63" s="178"/>
      <c r="D63" s="177"/>
      <c r="E63" s="190"/>
      <c r="F63" s="183"/>
      <c r="G63" s="188"/>
    </row>
    <row r="64" spans="1:7" ht="30.75" customHeight="1">
      <c r="A64" s="206"/>
      <c r="B64" s="123" t="s">
        <v>246</v>
      </c>
      <c r="C64" s="178"/>
      <c r="D64" s="177"/>
      <c r="E64" s="190"/>
      <c r="F64" s="183"/>
      <c r="G64" s="188"/>
    </row>
    <row r="65" spans="1:7" ht="27" customHeight="1">
      <c r="A65" s="206"/>
      <c r="B65" s="132" t="s">
        <v>247</v>
      </c>
      <c r="C65" s="178"/>
      <c r="D65" s="177"/>
      <c r="E65" s="190"/>
      <c r="F65" s="183"/>
      <c r="G65" s="188"/>
    </row>
    <row r="66" spans="1:7" ht="30.75" customHeight="1">
      <c r="A66" s="206"/>
      <c r="B66" s="123" t="s">
        <v>248</v>
      </c>
      <c r="C66" s="178"/>
      <c r="D66" s="177"/>
      <c r="E66" s="190"/>
      <c r="F66" s="183"/>
      <c r="G66" s="188"/>
    </row>
    <row r="67" spans="1:7" ht="47.25">
      <c r="A67" s="206"/>
      <c r="B67" s="123" t="s">
        <v>249</v>
      </c>
      <c r="C67" s="178"/>
      <c r="D67" s="177"/>
      <c r="E67" s="190"/>
      <c r="F67" s="183"/>
      <c r="G67" s="188"/>
    </row>
    <row r="68" spans="1:7" ht="41.25" customHeight="1">
      <c r="A68" s="207"/>
      <c r="B68" s="123" t="s">
        <v>250</v>
      </c>
      <c r="C68" s="178"/>
      <c r="D68" s="177"/>
      <c r="E68" s="190"/>
      <c r="F68" s="183"/>
      <c r="G68" s="188"/>
    </row>
    <row r="69" spans="1:7" ht="81" customHeight="1">
      <c r="A69" s="208" t="s">
        <v>271</v>
      </c>
      <c r="B69" s="123" t="s">
        <v>272</v>
      </c>
      <c r="C69" s="178" t="s">
        <v>107</v>
      </c>
      <c r="D69" s="177" t="s">
        <v>289</v>
      </c>
      <c r="E69" s="190">
        <f>F69*936.4*12</f>
        <v>1460.78</v>
      </c>
      <c r="F69" s="183">
        <v>0.13</v>
      </c>
      <c r="G69" s="188"/>
    </row>
    <row r="70" spans="1:7" ht="56.25" customHeight="1">
      <c r="A70" s="209"/>
      <c r="B70" s="123" t="s">
        <v>273</v>
      </c>
      <c r="C70" s="178"/>
      <c r="D70" s="177"/>
      <c r="E70" s="190"/>
      <c r="F70" s="183"/>
      <c r="G70" s="188"/>
    </row>
    <row r="71" spans="1:7" ht="47.25" customHeight="1">
      <c r="A71" s="209"/>
      <c r="B71" s="123" t="s">
        <v>274</v>
      </c>
      <c r="C71" s="178"/>
      <c r="D71" s="177"/>
      <c r="E71" s="190"/>
      <c r="F71" s="183"/>
      <c r="G71" s="188"/>
    </row>
    <row r="72" spans="1:7" ht="31.5" customHeight="1">
      <c r="A72" s="209"/>
      <c r="B72" s="128" t="s">
        <v>275</v>
      </c>
      <c r="C72" s="178"/>
      <c r="D72" s="177"/>
      <c r="E72" s="190"/>
      <c r="F72" s="183"/>
      <c r="G72" s="188"/>
    </row>
    <row r="73" spans="1:7" ht="33" customHeight="1">
      <c r="A73" s="209"/>
      <c r="B73" s="125" t="s">
        <v>276</v>
      </c>
      <c r="C73" s="178"/>
      <c r="D73" s="177"/>
      <c r="E73" s="190"/>
      <c r="F73" s="183"/>
      <c r="G73" s="188"/>
    </row>
    <row r="74" spans="1:7" ht="0.75" customHeight="1">
      <c r="A74" s="209"/>
      <c r="B74" s="123"/>
      <c r="C74" s="178"/>
      <c r="D74" s="177"/>
      <c r="E74" s="190"/>
      <c r="F74" s="183"/>
      <c r="G74" s="188"/>
    </row>
    <row r="75" spans="1:7" ht="36" customHeight="1">
      <c r="A75" s="210"/>
      <c r="B75" s="123" t="s">
        <v>287</v>
      </c>
      <c r="C75" s="178"/>
      <c r="D75" s="177"/>
      <c r="E75" s="190"/>
      <c r="F75" s="183"/>
      <c r="G75" s="188"/>
    </row>
    <row r="76" spans="1:7" ht="45.75" customHeight="1">
      <c r="A76" s="205" t="s">
        <v>277</v>
      </c>
      <c r="B76" s="123" t="s">
        <v>278</v>
      </c>
      <c r="C76" s="178" t="s">
        <v>107</v>
      </c>
      <c r="D76" s="177" t="s">
        <v>252</v>
      </c>
      <c r="E76" s="190">
        <f>F76*936.4*12</f>
        <v>3371.04</v>
      </c>
      <c r="F76" s="183">
        <v>0.3</v>
      </c>
      <c r="G76" s="188"/>
    </row>
    <row r="77" spans="1:7" ht="0.75" customHeight="1">
      <c r="A77" s="206"/>
      <c r="B77" s="123"/>
      <c r="C77" s="178"/>
      <c r="D77" s="177"/>
      <c r="E77" s="190"/>
      <c r="F77" s="183"/>
      <c r="G77" s="188"/>
    </row>
    <row r="78" spans="1:7" ht="15" customHeight="1" hidden="1">
      <c r="A78" s="206"/>
      <c r="B78" s="133"/>
      <c r="C78" s="178"/>
      <c r="D78" s="177"/>
      <c r="E78" s="190"/>
      <c r="F78" s="183"/>
      <c r="G78" s="188"/>
    </row>
    <row r="79" spans="1:7" ht="15" customHeight="1" hidden="1">
      <c r="A79" s="206"/>
      <c r="B79" s="133"/>
      <c r="C79" s="178"/>
      <c r="D79" s="177"/>
      <c r="E79" s="190"/>
      <c r="F79" s="183"/>
      <c r="G79" s="188"/>
    </row>
    <row r="80" spans="1:7" ht="15" customHeight="1" hidden="1">
      <c r="A80" s="206"/>
      <c r="B80" s="133"/>
      <c r="C80" s="178"/>
      <c r="D80" s="177"/>
      <c r="E80" s="190"/>
      <c r="F80" s="183"/>
      <c r="G80" s="188"/>
    </row>
    <row r="81" spans="1:7" ht="15" customHeight="1" hidden="1">
      <c r="A81" s="206"/>
      <c r="B81" s="133"/>
      <c r="C81" s="178"/>
      <c r="D81" s="177"/>
      <c r="E81" s="190"/>
      <c r="F81" s="183"/>
      <c r="G81" s="188"/>
    </row>
    <row r="82" spans="1:7" ht="15" customHeight="1" hidden="1">
      <c r="A82" s="206"/>
      <c r="B82" s="133"/>
      <c r="C82" s="178"/>
      <c r="D82" s="177"/>
      <c r="E82" s="190"/>
      <c r="F82" s="183"/>
      <c r="G82" s="188"/>
    </row>
    <row r="83" spans="1:7" ht="15" customHeight="1" hidden="1">
      <c r="A83" s="206"/>
      <c r="B83" s="133"/>
      <c r="C83" s="178"/>
      <c r="D83" s="177"/>
      <c r="E83" s="190"/>
      <c r="F83" s="183"/>
      <c r="G83" s="188"/>
    </row>
    <row r="84" spans="1:7" ht="15" customHeight="1" hidden="1">
      <c r="A84" s="206"/>
      <c r="B84" s="133"/>
      <c r="C84" s="178"/>
      <c r="D84" s="177"/>
      <c r="E84" s="190"/>
      <c r="F84" s="183"/>
      <c r="G84" s="188"/>
    </row>
    <row r="85" spans="1:7" ht="15" customHeight="1" hidden="1">
      <c r="A85" s="206"/>
      <c r="B85" s="133"/>
      <c r="C85" s="178"/>
      <c r="D85" s="177"/>
      <c r="E85" s="190"/>
      <c r="F85" s="183"/>
      <c r="G85" s="188"/>
    </row>
    <row r="86" spans="1:7" ht="15" customHeight="1" hidden="1">
      <c r="A86" s="206"/>
      <c r="B86" s="133"/>
      <c r="C86" s="178"/>
      <c r="D86" s="177"/>
      <c r="E86" s="190"/>
      <c r="F86" s="183"/>
      <c r="G86" s="188"/>
    </row>
    <row r="87" spans="1:7" ht="59.25" customHeight="1">
      <c r="A87" s="207"/>
      <c r="B87" s="123" t="s">
        <v>251</v>
      </c>
      <c r="C87" s="178"/>
      <c r="D87" s="177"/>
      <c r="E87" s="190"/>
      <c r="F87" s="183"/>
      <c r="G87" s="188"/>
    </row>
    <row r="88" spans="1:7" ht="126">
      <c r="A88" s="143" t="s">
        <v>279</v>
      </c>
      <c r="B88" s="128" t="s">
        <v>29</v>
      </c>
      <c r="C88" s="130" t="s">
        <v>107</v>
      </c>
      <c r="D88" s="131" t="s">
        <v>289</v>
      </c>
      <c r="E88" s="156">
        <f>F88*936.4*12</f>
        <v>561.84</v>
      </c>
      <c r="F88" s="157">
        <v>0.05</v>
      </c>
      <c r="G88" s="165"/>
    </row>
    <row r="89" spans="1:7" ht="24" customHeight="1">
      <c r="A89" s="205" t="s">
        <v>280</v>
      </c>
      <c r="B89" s="123" t="s">
        <v>281</v>
      </c>
      <c r="C89" s="178" t="s">
        <v>107</v>
      </c>
      <c r="D89" s="177" t="s">
        <v>289</v>
      </c>
      <c r="E89" s="179">
        <f>F89*936.4*12</f>
        <v>3932.88</v>
      </c>
      <c r="F89" s="183">
        <v>0.35</v>
      </c>
      <c r="G89" s="188"/>
    </row>
    <row r="90" spans="1:7" ht="30" customHeight="1">
      <c r="A90" s="206"/>
      <c r="B90" s="123" t="s">
        <v>282</v>
      </c>
      <c r="C90" s="178"/>
      <c r="D90" s="177"/>
      <c r="E90" s="180"/>
      <c r="F90" s="183"/>
      <c r="G90" s="188"/>
    </row>
    <row r="91" spans="1:7" ht="30" customHeight="1">
      <c r="A91" s="206"/>
      <c r="B91" s="123" t="s">
        <v>283</v>
      </c>
      <c r="C91" s="178"/>
      <c r="D91" s="177"/>
      <c r="E91" s="180"/>
      <c r="F91" s="183"/>
      <c r="G91" s="188"/>
    </row>
    <row r="92" spans="1:7" ht="34.5" customHeight="1">
      <c r="A92" s="206"/>
      <c r="B92" s="123" t="s">
        <v>284</v>
      </c>
      <c r="C92" s="178"/>
      <c r="D92" s="177"/>
      <c r="E92" s="180"/>
      <c r="F92" s="183"/>
      <c r="G92" s="188"/>
    </row>
    <row r="93" spans="1:7" ht="51" customHeight="1">
      <c r="A93" s="207"/>
      <c r="B93" s="123" t="s">
        <v>285</v>
      </c>
      <c r="C93" s="178"/>
      <c r="D93" s="177"/>
      <c r="E93" s="181"/>
      <c r="F93" s="183"/>
      <c r="G93" s="188"/>
    </row>
    <row r="94" spans="1:7" ht="33" customHeight="1" hidden="1">
      <c r="A94" s="211"/>
      <c r="B94" s="123"/>
      <c r="C94" s="124"/>
      <c r="D94" s="177"/>
      <c r="E94" s="190"/>
      <c r="F94" s="183"/>
      <c r="G94" s="188"/>
    </row>
    <row r="95" spans="1:7" ht="15.75" customHeight="1" hidden="1">
      <c r="A95" s="211"/>
      <c r="B95" s="123"/>
      <c r="C95" s="178"/>
      <c r="D95" s="177"/>
      <c r="E95" s="190"/>
      <c r="F95" s="183"/>
      <c r="G95" s="188"/>
    </row>
    <row r="96" spans="1:7" ht="15.75" customHeight="1" hidden="1">
      <c r="A96" s="211"/>
      <c r="B96" s="123"/>
      <c r="C96" s="178"/>
      <c r="D96" s="177"/>
      <c r="E96" s="190"/>
      <c r="F96" s="183"/>
      <c r="G96" s="188"/>
    </row>
    <row r="97" spans="1:7" ht="0.75" customHeight="1" hidden="1">
      <c r="A97" s="211"/>
      <c r="B97" s="123"/>
      <c r="C97" s="178"/>
      <c r="D97" s="177"/>
      <c r="E97" s="190"/>
      <c r="F97" s="183"/>
      <c r="G97" s="188"/>
    </row>
    <row r="98" spans="1:7" ht="15.75" customHeight="1" hidden="1">
      <c r="A98" s="211"/>
      <c r="B98" s="123"/>
      <c r="C98" s="178"/>
      <c r="D98" s="177"/>
      <c r="E98" s="190"/>
      <c r="F98" s="183"/>
      <c r="G98" s="188"/>
    </row>
    <row r="99" spans="1:7" ht="15.75" customHeight="1" hidden="1">
      <c r="A99" s="211"/>
      <c r="B99" s="123"/>
      <c r="C99" s="178"/>
      <c r="D99" s="177"/>
      <c r="E99" s="190"/>
      <c r="F99" s="183"/>
      <c r="G99" s="188"/>
    </row>
    <row r="100" spans="1:7" ht="0.75" customHeight="1" hidden="1">
      <c r="A100" s="211"/>
      <c r="B100" s="123"/>
      <c r="C100" s="178"/>
      <c r="D100" s="177"/>
      <c r="E100" s="190"/>
      <c r="F100" s="183"/>
      <c r="G100" s="188"/>
    </row>
    <row r="101" spans="1:7" ht="15" customHeight="1" hidden="1">
      <c r="A101" s="211"/>
      <c r="B101" s="123"/>
      <c r="C101" s="178"/>
      <c r="D101" s="177"/>
      <c r="E101" s="190"/>
      <c r="F101" s="183"/>
      <c r="G101" s="188"/>
    </row>
    <row r="102" spans="1:7" ht="15.75" customHeight="1" hidden="1">
      <c r="A102" s="211"/>
      <c r="B102" s="123"/>
      <c r="C102" s="178"/>
      <c r="D102" s="177"/>
      <c r="E102" s="190"/>
      <c r="F102" s="183"/>
      <c r="G102" s="188"/>
    </row>
    <row r="103" spans="1:7" ht="1.5" customHeight="1" hidden="1">
      <c r="A103" s="211"/>
      <c r="B103" s="123"/>
      <c r="C103" s="178"/>
      <c r="D103" s="177"/>
      <c r="E103" s="190"/>
      <c r="F103" s="183"/>
      <c r="G103" s="188"/>
    </row>
    <row r="104" spans="1:7" ht="15" customHeight="1" hidden="1">
      <c r="A104" s="211"/>
      <c r="B104" s="123"/>
      <c r="C104" s="178"/>
      <c r="D104" s="177"/>
      <c r="E104" s="190"/>
      <c r="F104" s="183"/>
      <c r="G104" s="188"/>
    </row>
    <row r="105" spans="1:7" ht="43.5" customHeight="1">
      <c r="A105" s="205" t="s">
        <v>30</v>
      </c>
      <c r="B105" s="123" t="s">
        <v>31</v>
      </c>
      <c r="C105" s="178" t="s">
        <v>107</v>
      </c>
      <c r="D105" s="223" t="s">
        <v>288</v>
      </c>
      <c r="E105" s="190">
        <f>F105*936.4*12</f>
        <v>6180.24</v>
      </c>
      <c r="F105" s="183">
        <v>0.55</v>
      </c>
      <c r="G105" s="188"/>
    </row>
    <row r="106" spans="1:7" ht="15.75" customHeight="1" hidden="1">
      <c r="A106" s="206"/>
      <c r="B106" s="123"/>
      <c r="C106" s="178"/>
      <c r="D106" s="223"/>
      <c r="E106" s="190"/>
      <c r="F106" s="183"/>
      <c r="G106" s="188"/>
    </row>
    <row r="107" spans="1:7" ht="15" customHeight="1" hidden="1">
      <c r="A107" s="206"/>
      <c r="B107" s="123"/>
      <c r="C107" s="178"/>
      <c r="D107" s="223"/>
      <c r="E107" s="190"/>
      <c r="F107" s="183"/>
      <c r="G107" s="188"/>
    </row>
    <row r="108" spans="1:7" ht="30" customHeight="1">
      <c r="A108" s="206"/>
      <c r="B108" s="123" t="s">
        <v>32</v>
      </c>
      <c r="C108" s="178"/>
      <c r="D108" s="223"/>
      <c r="E108" s="190"/>
      <c r="F108" s="183"/>
      <c r="G108" s="188"/>
    </row>
    <row r="109" spans="1:7" ht="40.5" customHeight="1">
      <c r="A109" s="206"/>
      <c r="B109" s="123" t="s">
        <v>33</v>
      </c>
      <c r="C109" s="178"/>
      <c r="D109" s="223"/>
      <c r="E109" s="190"/>
      <c r="F109" s="183"/>
      <c r="G109" s="188"/>
    </row>
    <row r="110" spans="1:7" ht="42" customHeight="1">
      <c r="A110" s="206"/>
      <c r="B110" s="125" t="s">
        <v>34</v>
      </c>
      <c r="C110" s="178"/>
      <c r="D110" s="223"/>
      <c r="E110" s="190"/>
      <c r="F110" s="183"/>
      <c r="G110" s="188"/>
    </row>
    <row r="111" spans="1:7" ht="7.5" customHeight="1" hidden="1">
      <c r="A111" s="207"/>
      <c r="B111" s="123"/>
      <c r="C111" s="178"/>
      <c r="D111" s="223"/>
      <c r="E111" s="190"/>
      <c r="F111" s="183"/>
      <c r="G111" s="188"/>
    </row>
    <row r="112" spans="1:7" ht="60" customHeight="1">
      <c r="A112" s="200" t="s">
        <v>296</v>
      </c>
      <c r="B112" s="128" t="s">
        <v>292</v>
      </c>
      <c r="C112" s="203" t="s">
        <v>107</v>
      </c>
      <c r="D112" s="204" t="s">
        <v>288</v>
      </c>
      <c r="E112" s="225">
        <f>F112*936.4*12</f>
        <v>9551.28</v>
      </c>
      <c r="F112" s="182">
        <v>0.85</v>
      </c>
      <c r="G112" s="224"/>
    </row>
    <row r="113" spans="1:7" ht="90.75" customHeight="1">
      <c r="A113" s="201"/>
      <c r="B113" s="128" t="s">
        <v>293</v>
      </c>
      <c r="C113" s="203"/>
      <c r="D113" s="204"/>
      <c r="E113" s="225"/>
      <c r="F113" s="182"/>
      <c r="G113" s="224"/>
    </row>
    <row r="114" spans="1:7" ht="62.25" customHeight="1">
      <c r="A114" s="201"/>
      <c r="B114" s="128" t="s">
        <v>294</v>
      </c>
      <c r="C114" s="203"/>
      <c r="D114" s="204"/>
      <c r="E114" s="225"/>
      <c r="F114" s="182"/>
      <c r="G114" s="224"/>
    </row>
    <row r="115" spans="1:7" ht="48.75" customHeight="1">
      <c r="A115" s="202"/>
      <c r="B115" s="128" t="s">
        <v>295</v>
      </c>
      <c r="C115" s="203"/>
      <c r="D115" s="204"/>
      <c r="E115" s="225"/>
      <c r="F115" s="182"/>
      <c r="G115" s="224"/>
    </row>
    <row r="116" spans="1:7" ht="25.5" customHeight="1">
      <c r="A116" s="200" t="s">
        <v>297</v>
      </c>
      <c r="B116" s="134" t="s">
        <v>298</v>
      </c>
      <c r="C116" s="233" t="s">
        <v>107</v>
      </c>
      <c r="D116" s="204" t="s">
        <v>288</v>
      </c>
      <c r="E116" s="225">
        <f>F116*936.4*12</f>
        <v>47194.56</v>
      </c>
      <c r="F116" s="182">
        <v>4.2</v>
      </c>
      <c r="G116" s="224"/>
    </row>
    <row r="117" spans="1:7" ht="23.25" customHeight="1">
      <c r="A117" s="201"/>
      <c r="B117" s="135" t="s">
        <v>299</v>
      </c>
      <c r="C117" s="233"/>
      <c r="D117" s="204"/>
      <c r="E117" s="225"/>
      <c r="F117" s="182"/>
      <c r="G117" s="224"/>
    </row>
    <row r="118" spans="1:7" ht="24.75" customHeight="1">
      <c r="A118" s="201"/>
      <c r="B118" s="135" t="s">
        <v>300</v>
      </c>
      <c r="C118" s="233"/>
      <c r="D118" s="204"/>
      <c r="E118" s="225"/>
      <c r="F118" s="182"/>
      <c r="G118" s="224"/>
    </row>
    <row r="119" spans="1:7" ht="36.75" customHeight="1">
      <c r="A119" s="201"/>
      <c r="B119" s="128" t="s">
        <v>301</v>
      </c>
      <c r="C119" s="233"/>
      <c r="D119" s="204"/>
      <c r="E119" s="225"/>
      <c r="F119" s="182"/>
      <c r="G119" s="224"/>
    </row>
    <row r="120" spans="1:7" ht="27.75" customHeight="1">
      <c r="A120" s="201"/>
      <c r="B120" s="128" t="s">
        <v>302</v>
      </c>
      <c r="C120" s="233"/>
      <c r="D120" s="204"/>
      <c r="E120" s="225"/>
      <c r="F120" s="182"/>
      <c r="G120" s="224"/>
    </row>
    <row r="121" spans="1:7" ht="21.75" customHeight="1">
      <c r="A121" s="201"/>
      <c r="B121" s="128" t="s">
        <v>303</v>
      </c>
      <c r="C121" s="233"/>
      <c r="D121" s="204"/>
      <c r="E121" s="225"/>
      <c r="F121" s="182"/>
      <c r="G121" s="224"/>
    </row>
    <row r="122" spans="1:7" ht="24" customHeight="1">
      <c r="A122" s="201"/>
      <c r="B122" s="128" t="s">
        <v>304</v>
      </c>
      <c r="C122" s="233"/>
      <c r="D122" s="204"/>
      <c r="E122" s="225"/>
      <c r="F122" s="182"/>
      <c r="G122" s="224"/>
    </row>
    <row r="123" spans="1:7" ht="22.5" customHeight="1">
      <c r="A123" s="201"/>
      <c r="B123" s="128" t="s">
        <v>305</v>
      </c>
      <c r="C123" s="233"/>
      <c r="D123" s="204"/>
      <c r="E123" s="225"/>
      <c r="F123" s="182"/>
      <c r="G123" s="224"/>
    </row>
    <row r="124" spans="1:7" ht="28.5" customHeight="1">
      <c r="A124" s="201"/>
      <c r="B124" s="128" t="s">
        <v>306</v>
      </c>
      <c r="C124" s="233"/>
      <c r="D124" s="204"/>
      <c r="E124" s="225"/>
      <c r="F124" s="182"/>
      <c r="G124" s="224"/>
    </row>
    <row r="125" spans="1:7" ht="24" customHeight="1">
      <c r="A125" s="201"/>
      <c r="B125" s="128" t="s">
        <v>307</v>
      </c>
      <c r="C125" s="233"/>
      <c r="D125" s="204"/>
      <c r="E125" s="225"/>
      <c r="F125" s="182"/>
      <c r="G125" s="224"/>
    </row>
    <row r="126" spans="1:7" ht="24" customHeight="1">
      <c r="A126" s="201"/>
      <c r="B126" s="128" t="s">
        <v>308</v>
      </c>
      <c r="C126" s="233"/>
      <c r="D126" s="204"/>
      <c r="E126" s="225"/>
      <c r="F126" s="182"/>
      <c r="G126" s="224"/>
    </row>
    <row r="127" spans="1:7" ht="24.75" customHeight="1">
      <c r="A127" s="201"/>
      <c r="B127" s="128" t="s">
        <v>309</v>
      </c>
      <c r="C127" s="233"/>
      <c r="D127" s="204"/>
      <c r="E127" s="225"/>
      <c r="F127" s="182"/>
      <c r="G127" s="224"/>
    </row>
    <row r="128" spans="1:7" ht="30.75" customHeight="1">
      <c r="A128" s="201"/>
      <c r="B128" s="128" t="s">
        <v>310</v>
      </c>
      <c r="C128" s="233"/>
      <c r="D128" s="204"/>
      <c r="E128" s="225"/>
      <c r="F128" s="182"/>
      <c r="G128" s="224"/>
    </row>
    <row r="129" spans="1:7" ht="78" customHeight="1">
      <c r="A129" s="201"/>
      <c r="B129" s="128" t="s">
        <v>253</v>
      </c>
      <c r="C129" s="233"/>
      <c r="D129" s="204"/>
      <c r="E129" s="225"/>
      <c r="F129" s="182"/>
      <c r="G129" s="224"/>
    </row>
    <row r="130" spans="1:7" ht="63">
      <c r="A130" s="201"/>
      <c r="B130" s="128" t="s">
        <v>311</v>
      </c>
      <c r="C130" s="233"/>
      <c r="D130" s="204"/>
      <c r="E130" s="225"/>
      <c r="F130" s="182"/>
      <c r="G130" s="224"/>
    </row>
    <row r="131" spans="1:7" ht="56.25" customHeight="1">
      <c r="A131" s="201"/>
      <c r="B131" s="128" t="s">
        <v>312</v>
      </c>
      <c r="C131" s="233"/>
      <c r="D131" s="204"/>
      <c r="E131" s="225"/>
      <c r="F131" s="182"/>
      <c r="G131" s="224"/>
    </row>
    <row r="132" spans="1:7" ht="39.75" customHeight="1">
      <c r="A132" s="202"/>
      <c r="B132" s="128" t="s">
        <v>313</v>
      </c>
      <c r="C132" s="233"/>
      <c r="D132" s="204"/>
      <c r="E132" s="225"/>
      <c r="F132" s="182"/>
      <c r="G132" s="224"/>
    </row>
    <row r="133" spans="1:7" ht="40.5" customHeight="1">
      <c r="A133" s="200" t="s">
        <v>314</v>
      </c>
      <c r="B133" s="128" t="s">
        <v>315</v>
      </c>
      <c r="C133" s="203" t="s">
        <v>107</v>
      </c>
      <c r="D133" s="204" t="s">
        <v>254</v>
      </c>
      <c r="E133" s="225">
        <f>F133*936.4*12</f>
        <v>38205.12</v>
      </c>
      <c r="F133" s="182">
        <v>3.4</v>
      </c>
      <c r="G133" s="224"/>
    </row>
    <row r="134" spans="1:7" ht="25.5" customHeight="1">
      <c r="A134" s="201"/>
      <c r="B134" s="128" t="s">
        <v>316</v>
      </c>
      <c r="C134" s="203"/>
      <c r="D134" s="204"/>
      <c r="E134" s="225"/>
      <c r="F134" s="182"/>
      <c r="G134" s="224"/>
    </row>
    <row r="135" spans="1:7" ht="27" customHeight="1">
      <c r="A135" s="201"/>
      <c r="B135" s="128" t="s">
        <v>317</v>
      </c>
      <c r="C135" s="203"/>
      <c r="D135" s="204"/>
      <c r="E135" s="225"/>
      <c r="F135" s="182"/>
      <c r="G135" s="224"/>
    </row>
    <row r="136" spans="1:7" ht="28.5" customHeight="1">
      <c r="A136" s="201"/>
      <c r="B136" s="222" t="s">
        <v>318</v>
      </c>
      <c r="C136" s="203"/>
      <c r="D136" s="204"/>
      <c r="E136" s="225"/>
      <c r="F136" s="182"/>
      <c r="G136" s="224"/>
    </row>
    <row r="137" spans="1:7" ht="18.75" customHeight="1">
      <c r="A137" s="202"/>
      <c r="B137" s="222"/>
      <c r="C137" s="203"/>
      <c r="D137" s="204"/>
      <c r="E137" s="225"/>
      <c r="F137" s="182"/>
      <c r="G137" s="224"/>
    </row>
    <row r="138" spans="1:7" ht="68.25" customHeight="1">
      <c r="A138" s="200" t="s">
        <v>319</v>
      </c>
      <c r="B138" s="128" t="s">
        <v>320</v>
      </c>
      <c r="C138" s="203" t="s">
        <v>362</v>
      </c>
      <c r="D138" s="204" t="s">
        <v>289</v>
      </c>
      <c r="E138" s="225">
        <f>F138*936.4*12</f>
        <v>19664.4</v>
      </c>
      <c r="F138" s="182">
        <v>1.75</v>
      </c>
      <c r="G138" s="224"/>
    </row>
    <row r="139" spans="1:7" ht="28.5" customHeight="1">
      <c r="A139" s="201"/>
      <c r="B139" s="128" t="s">
        <v>321</v>
      </c>
      <c r="C139" s="203"/>
      <c r="D139" s="204"/>
      <c r="E139" s="225"/>
      <c r="F139" s="182"/>
      <c r="G139" s="224"/>
    </row>
    <row r="140" spans="1:7" ht="27.75" customHeight="1">
      <c r="A140" s="201"/>
      <c r="B140" s="128" t="s">
        <v>322</v>
      </c>
      <c r="C140" s="203"/>
      <c r="D140" s="204"/>
      <c r="E140" s="225"/>
      <c r="F140" s="182"/>
      <c r="G140" s="224"/>
    </row>
    <row r="141" spans="1:7" ht="36.75" customHeight="1">
      <c r="A141" s="201"/>
      <c r="B141" s="128" t="s">
        <v>323</v>
      </c>
      <c r="C141" s="203"/>
      <c r="D141" s="204"/>
      <c r="E141" s="225"/>
      <c r="F141" s="182"/>
      <c r="G141" s="224"/>
    </row>
    <row r="142" spans="1:7" ht="22.5" customHeight="1">
      <c r="A142" s="201"/>
      <c r="B142" s="128" t="s">
        <v>324</v>
      </c>
      <c r="C142" s="203"/>
      <c r="D142" s="204"/>
      <c r="E142" s="225"/>
      <c r="F142" s="182"/>
      <c r="G142" s="224"/>
    </row>
    <row r="143" spans="1:7" ht="24.75" customHeight="1">
      <c r="A143" s="201"/>
      <c r="B143" s="134" t="s">
        <v>325</v>
      </c>
      <c r="C143" s="203"/>
      <c r="D143" s="204"/>
      <c r="E143" s="225"/>
      <c r="F143" s="182"/>
      <c r="G143" s="224"/>
    </row>
    <row r="144" spans="1:7" ht="24.75" customHeight="1">
      <c r="A144" s="201"/>
      <c r="B144" s="128" t="s">
        <v>326</v>
      </c>
      <c r="C144" s="203"/>
      <c r="D144" s="204"/>
      <c r="E144" s="225"/>
      <c r="F144" s="182"/>
      <c r="G144" s="224"/>
    </row>
    <row r="145" spans="1:7" ht="27" customHeight="1">
      <c r="A145" s="201"/>
      <c r="B145" s="128" t="s">
        <v>327</v>
      </c>
      <c r="C145" s="203"/>
      <c r="D145" s="204"/>
      <c r="E145" s="225"/>
      <c r="F145" s="182"/>
      <c r="G145" s="224"/>
    </row>
    <row r="146" spans="1:7" ht="24" customHeight="1">
      <c r="A146" s="201"/>
      <c r="B146" s="128" t="s">
        <v>328</v>
      </c>
      <c r="C146" s="203"/>
      <c r="D146" s="204"/>
      <c r="E146" s="225"/>
      <c r="F146" s="182"/>
      <c r="G146" s="224"/>
    </row>
    <row r="147" spans="1:7" ht="24" customHeight="1">
      <c r="A147" s="201"/>
      <c r="B147" s="128" t="s">
        <v>329</v>
      </c>
      <c r="C147" s="203"/>
      <c r="D147" s="204"/>
      <c r="E147" s="225"/>
      <c r="F147" s="182"/>
      <c r="G147" s="224"/>
    </row>
    <row r="148" spans="1:7" ht="28.5" customHeight="1">
      <c r="A148" s="202"/>
      <c r="B148" s="128" t="s">
        <v>330</v>
      </c>
      <c r="C148" s="203"/>
      <c r="D148" s="204"/>
      <c r="E148" s="225"/>
      <c r="F148" s="182"/>
      <c r="G148" s="224"/>
    </row>
    <row r="149" spans="1:7" ht="15.75" customHeight="1" hidden="1">
      <c r="A149" s="211"/>
      <c r="B149" s="123"/>
      <c r="C149" s="240"/>
      <c r="D149" s="223"/>
      <c r="E149" s="241"/>
      <c r="F149" s="184"/>
      <c r="G149" s="234"/>
    </row>
    <row r="150" spans="1:7" ht="15.75" customHeight="1" hidden="1">
      <c r="A150" s="211"/>
      <c r="B150" s="128"/>
      <c r="C150" s="240"/>
      <c r="D150" s="223"/>
      <c r="E150" s="241"/>
      <c r="F150" s="184"/>
      <c r="G150" s="234"/>
    </row>
    <row r="151" spans="1:7" ht="15.75" customHeight="1" hidden="1">
      <c r="A151" s="211"/>
      <c r="B151" s="123"/>
      <c r="C151" s="240"/>
      <c r="D151" s="223"/>
      <c r="E151" s="241"/>
      <c r="F151" s="184"/>
      <c r="G151" s="234"/>
    </row>
    <row r="152" spans="1:8" ht="9" customHeight="1" hidden="1">
      <c r="A152" s="129"/>
      <c r="B152" s="128"/>
      <c r="C152" s="130"/>
      <c r="D152" s="131"/>
      <c r="E152" s="156"/>
      <c r="F152" s="157"/>
      <c r="G152" s="165"/>
      <c r="H152" s="30"/>
    </row>
    <row r="153" spans="1:7" ht="24.75" customHeight="1">
      <c r="A153" s="200" t="s">
        <v>331</v>
      </c>
      <c r="B153" s="128" t="s">
        <v>332</v>
      </c>
      <c r="C153" s="235" t="s">
        <v>108</v>
      </c>
      <c r="D153" s="150" t="s">
        <v>35</v>
      </c>
      <c r="E153" s="232">
        <f>F153*936.4*12</f>
        <v>77533.92</v>
      </c>
      <c r="F153" s="185">
        <v>6.9</v>
      </c>
      <c r="G153" s="186"/>
    </row>
    <row r="154" spans="1:7" ht="24" customHeight="1">
      <c r="A154" s="201"/>
      <c r="B154" s="128" t="s">
        <v>333</v>
      </c>
      <c r="C154" s="236"/>
      <c r="D154" s="150" t="s">
        <v>35</v>
      </c>
      <c r="E154" s="232"/>
      <c r="F154" s="186"/>
      <c r="G154" s="186"/>
    </row>
    <row r="155" spans="1:7" ht="35.25" customHeight="1">
      <c r="A155" s="201"/>
      <c r="B155" s="128" t="s">
        <v>334</v>
      </c>
      <c r="C155" s="236"/>
      <c r="D155" s="150" t="s">
        <v>36</v>
      </c>
      <c r="E155" s="232"/>
      <c r="F155" s="186"/>
      <c r="G155" s="186"/>
    </row>
    <row r="156" spans="1:7" ht="0.75" customHeight="1">
      <c r="A156" s="201"/>
      <c r="B156" s="128"/>
      <c r="C156" s="236"/>
      <c r="D156" s="150"/>
      <c r="E156" s="232"/>
      <c r="F156" s="186"/>
      <c r="G156" s="186"/>
    </row>
    <row r="157" spans="1:7" ht="31.5">
      <c r="A157" s="201"/>
      <c r="B157" s="128" t="s">
        <v>335</v>
      </c>
      <c r="C157" s="236"/>
      <c r="D157" s="150" t="s">
        <v>37</v>
      </c>
      <c r="E157" s="232"/>
      <c r="F157" s="186"/>
      <c r="G157" s="186"/>
    </row>
    <row r="158" spans="1:7" ht="15" customHeight="1" hidden="1">
      <c r="A158" s="201"/>
      <c r="B158" s="128"/>
      <c r="C158" s="236"/>
      <c r="D158" s="150"/>
      <c r="E158" s="232"/>
      <c r="F158" s="186"/>
      <c r="G158" s="186"/>
    </row>
    <row r="159" spans="1:7" ht="15" customHeight="1" hidden="1">
      <c r="A159" s="201"/>
      <c r="B159" s="128"/>
      <c r="C159" s="236"/>
      <c r="D159" s="150"/>
      <c r="E159" s="232"/>
      <c r="F159" s="186"/>
      <c r="G159" s="186"/>
    </row>
    <row r="160" spans="1:7" ht="34.5" customHeight="1">
      <c r="A160" s="201"/>
      <c r="B160" s="128" t="s">
        <v>389</v>
      </c>
      <c r="C160" s="237"/>
      <c r="D160" s="150" t="s">
        <v>38</v>
      </c>
      <c r="E160" s="232"/>
      <c r="F160" s="186"/>
      <c r="G160" s="186"/>
    </row>
    <row r="161" spans="1:7" ht="0.75" customHeight="1">
      <c r="A161" s="201"/>
      <c r="B161" s="128"/>
      <c r="C161" s="148"/>
      <c r="D161" s="149"/>
      <c r="E161" s="232"/>
      <c r="F161" s="186"/>
      <c r="G161" s="186"/>
    </row>
    <row r="162" spans="1:7" ht="15" customHeight="1" hidden="1">
      <c r="A162" s="201"/>
      <c r="B162" s="136"/>
      <c r="C162" s="148"/>
      <c r="D162" s="149"/>
      <c r="E162" s="232"/>
      <c r="F162" s="186"/>
      <c r="G162" s="186"/>
    </row>
    <row r="163" spans="1:7" ht="15" customHeight="1" hidden="1">
      <c r="A163" s="201"/>
      <c r="B163" s="128"/>
      <c r="C163" s="148"/>
      <c r="D163" s="149"/>
      <c r="E163" s="232"/>
      <c r="F163" s="186"/>
      <c r="G163" s="186"/>
    </row>
    <row r="164" spans="1:7" ht="23.25" customHeight="1">
      <c r="A164" s="201"/>
      <c r="B164" s="128" t="s">
        <v>336</v>
      </c>
      <c r="C164" s="235" t="s">
        <v>108</v>
      </c>
      <c r="D164" s="150" t="s">
        <v>38</v>
      </c>
      <c r="E164" s="232"/>
      <c r="F164" s="186"/>
      <c r="G164" s="186"/>
    </row>
    <row r="165" spans="1:7" ht="18.75" customHeight="1" hidden="1">
      <c r="A165" s="201"/>
      <c r="B165" s="128"/>
      <c r="C165" s="236"/>
      <c r="D165" s="150" t="s">
        <v>36</v>
      </c>
      <c r="E165" s="232"/>
      <c r="F165" s="186"/>
      <c r="G165" s="186"/>
    </row>
    <row r="166" spans="1:7" ht="21.75" customHeight="1">
      <c r="A166" s="201"/>
      <c r="B166" s="128" t="s">
        <v>390</v>
      </c>
      <c r="C166" s="236"/>
      <c r="D166" s="229" t="s">
        <v>38</v>
      </c>
      <c r="E166" s="232"/>
      <c r="F166" s="186"/>
      <c r="G166" s="186"/>
    </row>
    <row r="167" spans="1:7" ht="21" customHeight="1">
      <c r="A167" s="201"/>
      <c r="B167" s="135" t="s">
        <v>337</v>
      </c>
      <c r="C167" s="236"/>
      <c r="D167" s="230"/>
      <c r="E167" s="232"/>
      <c r="F167" s="186"/>
      <c r="G167" s="186"/>
    </row>
    <row r="168" spans="1:7" ht="20.25" customHeight="1">
      <c r="A168" s="201"/>
      <c r="B168" s="135" t="s">
        <v>338</v>
      </c>
      <c r="C168" s="236"/>
      <c r="D168" s="230"/>
      <c r="E168" s="232"/>
      <c r="F168" s="186"/>
      <c r="G168" s="186"/>
    </row>
    <row r="169" spans="1:7" ht="18.75" customHeight="1">
      <c r="A169" s="201"/>
      <c r="B169" s="135" t="s">
        <v>339</v>
      </c>
      <c r="C169" s="236"/>
      <c r="D169" s="230"/>
      <c r="E169" s="232"/>
      <c r="F169" s="186"/>
      <c r="G169" s="186"/>
    </row>
    <row r="170" spans="1:7" ht="21" customHeight="1">
      <c r="A170" s="201"/>
      <c r="B170" s="135" t="s">
        <v>340</v>
      </c>
      <c r="C170" s="236"/>
      <c r="D170" s="230"/>
      <c r="E170" s="232"/>
      <c r="F170" s="186"/>
      <c r="G170" s="186"/>
    </row>
    <row r="171" spans="1:7" ht="20.25" customHeight="1">
      <c r="A171" s="201"/>
      <c r="B171" s="135" t="s">
        <v>341</v>
      </c>
      <c r="C171" s="236"/>
      <c r="D171" s="230"/>
      <c r="E171" s="232"/>
      <c r="F171" s="186"/>
      <c r="G171" s="186"/>
    </row>
    <row r="172" spans="1:7" ht="18.75" customHeight="1">
      <c r="A172" s="201"/>
      <c r="B172" s="135" t="s">
        <v>342</v>
      </c>
      <c r="C172" s="236"/>
      <c r="D172" s="230"/>
      <c r="E172" s="232"/>
      <c r="F172" s="186"/>
      <c r="G172" s="186"/>
    </row>
    <row r="173" spans="1:7" ht="18" customHeight="1">
      <c r="A173" s="201"/>
      <c r="B173" s="135" t="s">
        <v>343</v>
      </c>
      <c r="C173" s="236"/>
      <c r="D173" s="230"/>
      <c r="E173" s="232"/>
      <c r="F173" s="186"/>
      <c r="G173" s="186"/>
    </row>
    <row r="174" spans="1:7" ht="20.25" customHeight="1">
      <c r="A174" s="201"/>
      <c r="B174" s="135" t="s">
        <v>344</v>
      </c>
      <c r="C174" s="236"/>
      <c r="D174" s="230"/>
      <c r="E174" s="232"/>
      <c r="F174" s="186"/>
      <c r="G174" s="186"/>
    </row>
    <row r="175" spans="1:7" ht="21" customHeight="1">
      <c r="A175" s="201"/>
      <c r="B175" s="135" t="s">
        <v>345</v>
      </c>
      <c r="C175" s="237"/>
      <c r="D175" s="231"/>
      <c r="E175" s="232"/>
      <c r="F175" s="186"/>
      <c r="G175" s="186"/>
    </row>
    <row r="176" spans="1:7" ht="0.75" customHeight="1">
      <c r="A176" s="201"/>
      <c r="B176" s="135"/>
      <c r="C176" s="238" t="s">
        <v>108</v>
      </c>
      <c r="D176" s="239" t="s">
        <v>288</v>
      </c>
      <c r="E176" s="232"/>
      <c r="F176" s="186"/>
      <c r="G176" s="186"/>
    </row>
    <row r="177" spans="1:7" ht="15" customHeight="1" hidden="1">
      <c r="A177" s="202"/>
      <c r="B177" s="135"/>
      <c r="C177" s="238"/>
      <c r="D177" s="239"/>
      <c r="E177" s="232"/>
      <c r="F177" s="187"/>
      <c r="G177" s="186"/>
    </row>
    <row r="178" spans="1:7" ht="19.5" customHeight="1">
      <c r="A178" s="193" t="s">
        <v>346</v>
      </c>
      <c r="B178" s="128" t="s">
        <v>347</v>
      </c>
      <c r="C178" s="203" t="s">
        <v>108</v>
      </c>
      <c r="D178" s="204" t="s">
        <v>288</v>
      </c>
      <c r="E178" s="225">
        <f>F178*936.4*12</f>
        <v>44947.2</v>
      </c>
      <c r="F178" s="183">
        <v>4</v>
      </c>
      <c r="G178" s="188"/>
    </row>
    <row r="179" spans="1:7" ht="39" customHeight="1">
      <c r="A179" s="193"/>
      <c r="B179" s="135" t="s">
        <v>348</v>
      </c>
      <c r="C179" s="203"/>
      <c r="D179" s="204"/>
      <c r="E179" s="225"/>
      <c r="F179" s="183"/>
      <c r="G179" s="188"/>
    </row>
    <row r="180" spans="1:7" ht="41.25" customHeight="1">
      <c r="A180" s="193"/>
      <c r="B180" s="135" t="s">
        <v>349</v>
      </c>
      <c r="C180" s="203"/>
      <c r="D180" s="204"/>
      <c r="E180" s="225"/>
      <c r="F180" s="183"/>
      <c r="G180" s="188"/>
    </row>
    <row r="181" spans="1:7" ht="26.25" customHeight="1">
      <c r="A181" s="193"/>
      <c r="B181" s="135" t="s">
        <v>350</v>
      </c>
      <c r="C181" s="203"/>
      <c r="D181" s="204"/>
      <c r="E181" s="225"/>
      <c r="F181" s="183"/>
      <c r="G181" s="188"/>
    </row>
    <row r="182" spans="1:7" ht="27" customHeight="1">
      <c r="A182" s="193"/>
      <c r="B182" s="135" t="s">
        <v>351</v>
      </c>
      <c r="C182" s="203"/>
      <c r="D182" s="204"/>
      <c r="E182" s="225"/>
      <c r="F182" s="183"/>
      <c r="G182" s="188"/>
    </row>
    <row r="183" spans="1:7" ht="27" customHeight="1">
      <c r="A183" s="193"/>
      <c r="B183" s="135" t="s">
        <v>352</v>
      </c>
      <c r="C183" s="203"/>
      <c r="D183" s="204"/>
      <c r="E183" s="225"/>
      <c r="F183" s="183"/>
      <c r="G183" s="188"/>
    </row>
    <row r="184" spans="1:7" ht="36" customHeight="1">
      <c r="A184" s="193"/>
      <c r="B184" s="135" t="s">
        <v>472</v>
      </c>
      <c r="C184" s="203"/>
      <c r="D184" s="204"/>
      <c r="E184" s="225"/>
      <c r="F184" s="183"/>
      <c r="G184" s="188"/>
    </row>
    <row r="185" spans="1:7" ht="50.25" customHeight="1">
      <c r="A185" s="193"/>
      <c r="B185" s="135" t="s">
        <v>473</v>
      </c>
      <c r="C185" s="203"/>
      <c r="D185" s="204"/>
      <c r="E185" s="225"/>
      <c r="F185" s="183"/>
      <c r="G185" s="188"/>
    </row>
    <row r="186" spans="1:7" ht="27" customHeight="1">
      <c r="A186" s="200" t="s">
        <v>353</v>
      </c>
      <c r="B186" s="128" t="s">
        <v>354</v>
      </c>
      <c r="C186" s="203" t="s">
        <v>108</v>
      </c>
      <c r="D186" s="204" t="s">
        <v>288</v>
      </c>
      <c r="E186" s="225">
        <f>F186*936.4*12</f>
        <v>33710.4</v>
      </c>
      <c r="F186" s="183">
        <v>3</v>
      </c>
      <c r="G186" s="188"/>
    </row>
    <row r="187" spans="1:7" ht="26.25" customHeight="1">
      <c r="A187" s="201"/>
      <c r="B187" s="135" t="s">
        <v>355</v>
      </c>
      <c r="C187" s="203"/>
      <c r="D187" s="204"/>
      <c r="E187" s="225"/>
      <c r="F187" s="183"/>
      <c r="G187" s="188"/>
    </row>
    <row r="188" spans="1:7" ht="26.25" customHeight="1">
      <c r="A188" s="201"/>
      <c r="B188" s="135" t="s">
        <v>356</v>
      </c>
      <c r="C188" s="203"/>
      <c r="D188" s="204"/>
      <c r="E188" s="225"/>
      <c r="F188" s="183"/>
      <c r="G188" s="188"/>
    </row>
    <row r="189" spans="1:7" ht="27" customHeight="1">
      <c r="A189" s="201"/>
      <c r="B189" s="135" t="s">
        <v>357</v>
      </c>
      <c r="C189" s="203"/>
      <c r="D189" s="204"/>
      <c r="E189" s="225"/>
      <c r="F189" s="183"/>
      <c r="G189" s="188"/>
    </row>
    <row r="190" spans="1:7" ht="30" customHeight="1">
      <c r="A190" s="201"/>
      <c r="B190" s="137" t="s">
        <v>358</v>
      </c>
      <c r="C190" s="203"/>
      <c r="D190" s="204"/>
      <c r="E190" s="225"/>
      <c r="F190" s="183"/>
      <c r="G190" s="188"/>
    </row>
    <row r="191" spans="1:7" ht="24.75" customHeight="1">
      <c r="A191" s="201"/>
      <c r="B191" s="135" t="s">
        <v>359</v>
      </c>
      <c r="C191" s="203"/>
      <c r="D191" s="204"/>
      <c r="E191" s="225"/>
      <c r="F191" s="183"/>
      <c r="G191" s="188"/>
    </row>
    <row r="192" spans="1:7" ht="28.5" customHeight="1">
      <c r="A192" s="201"/>
      <c r="B192" s="135" t="s">
        <v>361</v>
      </c>
      <c r="C192" s="203"/>
      <c r="D192" s="204"/>
      <c r="E192" s="225"/>
      <c r="F192" s="183"/>
      <c r="G192" s="188"/>
    </row>
    <row r="193" spans="1:7" ht="41.25" customHeight="1">
      <c r="A193" s="202"/>
      <c r="B193" s="135" t="s">
        <v>360</v>
      </c>
      <c r="C193" s="203"/>
      <c r="D193" s="204"/>
      <c r="E193" s="225"/>
      <c r="F193" s="183"/>
      <c r="G193" s="188"/>
    </row>
    <row r="194" spans="1:9" ht="69" customHeight="1">
      <c r="A194" s="169" t="s">
        <v>210</v>
      </c>
      <c r="B194" s="170"/>
      <c r="C194" s="130" t="s">
        <v>107</v>
      </c>
      <c r="D194" s="131" t="s">
        <v>288</v>
      </c>
      <c r="E194" s="156">
        <f>F194*936.4*12</f>
        <v>22473.6</v>
      </c>
      <c r="F194" s="157">
        <v>2</v>
      </c>
      <c r="G194" s="165"/>
      <c r="I194" t="s">
        <v>117</v>
      </c>
    </row>
    <row r="195" spans="1:7" ht="15.75" hidden="1">
      <c r="A195" s="129"/>
      <c r="B195" s="138"/>
      <c r="C195" s="130"/>
      <c r="D195" s="131"/>
      <c r="E195" s="156"/>
      <c r="F195" s="157"/>
      <c r="G195" s="165"/>
    </row>
    <row r="196" spans="1:7" ht="78.75">
      <c r="A196" s="143" t="s">
        <v>211</v>
      </c>
      <c r="B196" s="128" t="s">
        <v>212</v>
      </c>
      <c r="C196" s="130" t="s">
        <v>362</v>
      </c>
      <c r="D196" s="131" t="s">
        <v>291</v>
      </c>
      <c r="E196" s="156">
        <f>F196*936.4*12</f>
        <v>8427.6</v>
      </c>
      <c r="F196" s="158">
        <v>0.75</v>
      </c>
      <c r="G196" s="166"/>
    </row>
    <row r="197" spans="1:7" ht="30" customHeight="1">
      <c r="A197" s="171" t="s">
        <v>474</v>
      </c>
      <c r="B197" s="172"/>
      <c r="C197" s="194" t="s">
        <v>108</v>
      </c>
      <c r="D197" s="197" t="s">
        <v>288</v>
      </c>
      <c r="E197" s="179">
        <f>F197*936.4*12</f>
        <v>2247.36</v>
      </c>
      <c r="F197" s="179">
        <v>0.2</v>
      </c>
      <c r="G197" s="166"/>
    </row>
    <row r="198" spans="1:7" ht="7.5" customHeight="1" hidden="1">
      <c r="A198" s="173"/>
      <c r="B198" s="174"/>
      <c r="C198" s="195"/>
      <c r="D198" s="198"/>
      <c r="E198" s="180"/>
      <c r="F198" s="180"/>
      <c r="G198" s="167"/>
    </row>
    <row r="199" spans="1:7" ht="12" customHeight="1" hidden="1">
      <c r="A199" s="175"/>
      <c r="B199" s="176"/>
      <c r="C199" s="196"/>
      <c r="D199" s="199"/>
      <c r="E199" s="181"/>
      <c r="F199" s="181"/>
      <c r="G199" s="167"/>
    </row>
    <row r="200" spans="1:8" ht="15.75">
      <c r="A200" s="123" t="s">
        <v>116</v>
      </c>
      <c r="B200" s="123"/>
      <c r="C200" s="124"/>
      <c r="D200" s="121"/>
      <c r="E200" s="155">
        <f>SUM(E9:E197)</f>
        <v>416885.28</v>
      </c>
      <c r="F200" s="157">
        <f>SUM(F9:F197)</f>
        <v>37.1</v>
      </c>
      <c r="G200" s="165"/>
      <c r="H200" s="112">
        <f>SUM(G12:G199)</f>
        <v>0</v>
      </c>
    </row>
    <row r="201" spans="1:8" ht="48" customHeight="1">
      <c r="A201" s="139"/>
      <c r="B201" s="139"/>
      <c r="C201" s="140"/>
      <c r="D201" s="141"/>
      <c r="E201" s="141"/>
      <c r="F201" s="141"/>
      <c r="G201" s="168"/>
      <c r="H201" s="110"/>
    </row>
    <row r="202" spans="1:8" ht="15.75">
      <c r="A202" s="191" t="s">
        <v>213</v>
      </c>
      <c r="B202" s="191"/>
      <c r="C202" s="191"/>
      <c r="D202" s="191"/>
      <c r="E202" s="191"/>
      <c r="F202" s="191"/>
      <c r="G202" s="191"/>
      <c r="H202" s="110"/>
    </row>
    <row r="203" spans="1:8" ht="15.75">
      <c r="A203" s="192"/>
      <c r="B203" s="192"/>
      <c r="C203" s="192"/>
      <c r="D203" s="192"/>
      <c r="E203" s="192"/>
      <c r="F203" s="192"/>
      <c r="G203" s="192"/>
      <c r="H203" s="110"/>
    </row>
    <row r="204" spans="3:8" ht="15">
      <c r="C204" s="110"/>
      <c r="D204" s="111"/>
      <c r="E204" s="111"/>
      <c r="F204" s="111"/>
      <c r="G204" s="113"/>
      <c r="H204" s="110"/>
    </row>
    <row r="205" spans="3:8" ht="15">
      <c r="C205" s="110"/>
      <c r="D205" s="110"/>
      <c r="E205" s="114"/>
      <c r="F205" s="114"/>
      <c r="G205" s="115"/>
      <c r="H205" s="110"/>
    </row>
    <row r="206" spans="3:8" ht="15">
      <c r="C206" s="110"/>
      <c r="D206" s="110"/>
      <c r="E206" s="116"/>
      <c r="F206" s="116"/>
      <c r="G206" s="112"/>
      <c r="H206" s="110"/>
    </row>
    <row r="207" spans="3:8" ht="15">
      <c r="C207" s="110"/>
      <c r="D207" s="111"/>
      <c r="E207" s="117"/>
      <c r="F207" s="117"/>
      <c r="G207" s="115"/>
      <c r="H207" s="110"/>
    </row>
    <row r="208" spans="3:8" ht="15">
      <c r="C208" s="110"/>
      <c r="D208" s="110"/>
      <c r="E208" s="110"/>
      <c r="F208" s="110"/>
      <c r="G208" s="110"/>
      <c r="H208" s="110"/>
    </row>
    <row r="209" spans="3:8" ht="15">
      <c r="C209" s="110"/>
      <c r="D209" s="110"/>
      <c r="E209" s="110"/>
      <c r="F209" s="110"/>
      <c r="G209" s="110"/>
      <c r="H209" s="110"/>
    </row>
    <row r="210" spans="4:6" ht="15">
      <c r="D210" s="117"/>
      <c r="E210" s="33"/>
      <c r="F210" s="33"/>
    </row>
    <row r="211" spans="5:6" ht="15">
      <c r="E211" s="33"/>
      <c r="F211" s="33"/>
    </row>
  </sheetData>
  <sheetProtection/>
  <mergeCells count="135">
    <mergeCell ref="D55:D68"/>
    <mergeCell ref="E27:E33"/>
    <mergeCell ref="E69:E75"/>
    <mergeCell ref="D69:D75"/>
    <mergeCell ref="D76:D87"/>
    <mergeCell ref="C51:C54"/>
    <mergeCell ref="C34:C43"/>
    <mergeCell ref="G116:G132"/>
    <mergeCell ref="C112:C115"/>
    <mergeCell ref="D112:D115"/>
    <mergeCell ref="E112:E115"/>
    <mergeCell ref="G112:G115"/>
    <mergeCell ref="F116:F132"/>
    <mergeCell ref="G105:G111"/>
    <mergeCell ref="C186:C193"/>
    <mergeCell ref="D186:D193"/>
    <mergeCell ref="E186:E193"/>
    <mergeCell ref="C176:C177"/>
    <mergeCell ref="D176:D177"/>
    <mergeCell ref="G186:G193"/>
    <mergeCell ref="C149:C151"/>
    <mergeCell ref="D149:D151"/>
    <mergeCell ref="E149:E151"/>
    <mergeCell ref="G178:G185"/>
    <mergeCell ref="C116:C132"/>
    <mergeCell ref="D116:D132"/>
    <mergeCell ref="E116:E132"/>
    <mergeCell ref="G149:G151"/>
    <mergeCell ref="G133:G137"/>
    <mergeCell ref="C138:C148"/>
    <mergeCell ref="E138:E148"/>
    <mergeCell ref="C153:C160"/>
    <mergeCell ref="C164:C175"/>
    <mergeCell ref="E178:E185"/>
    <mergeCell ref="E105:E111"/>
    <mergeCell ref="C105:C111"/>
    <mergeCell ref="E133:E137"/>
    <mergeCell ref="D138:D148"/>
    <mergeCell ref="D166:D175"/>
    <mergeCell ref="E153:E177"/>
    <mergeCell ref="A2:G2"/>
    <mergeCell ref="A3:G3"/>
    <mergeCell ref="A4:G4"/>
    <mergeCell ref="C12:C21"/>
    <mergeCell ref="D12:D21"/>
    <mergeCell ref="E12:E21"/>
    <mergeCell ref="G12:G21"/>
    <mergeCell ref="A12:A21"/>
    <mergeCell ref="F12:F21"/>
    <mergeCell ref="G51:G54"/>
    <mergeCell ref="C22:C25"/>
    <mergeCell ref="C76:C87"/>
    <mergeCell ref="G55:G68"/>
    <mergeCell ref="E44:E50"/>
    <mergeCell ref="G34:G43"/>
    <mergeCell ref="G69:G75"/>
    <mergeCell ref="C27:C33"/>
    <mergeCell ref="E55:E68"/>
    <mergeCell ref="E76:E87"/>
    <mergeCell ref="B136:B137"/>
    <mergeCell ref="D133:D137"/>
    <mergeCell ref="C133:C137"/>
    <mergeCell ref="D105:D111"/>
    <mergeCell ref="D94:D104"/>
    <mergeCell ref="C95:C104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G153:G177"/>
    <mergeCell ref="G76:G87"/>
    <mergeCell ref="G89:G93"/>
    <mergeCell ref="C69:C75"/>
    <mergeCell ref="F55:F68"/>
    <mergeCell ref="F69:F75"/>
    <mergeCell ref="F76:F87"/>
    <mergeCell ref="G138:G148"/>
    <mergeCell ref="G94:G104"/>
    <mergeCell ref="E94:E104"/>
    <mergeCell ref="A202:G202"/>
    <mergeCell ref="A203:G203"/>
    <mergeCell ref="A178:A185"/>
    <mergeCell ref="C197:C199"/>
    <mergeCell ref="D197:D199"/>
    <mergeCell ref="E197:E199"/>
    <mergeCell ref="F197:F199"/>
    <mergeCell ref="A186:A193"/>
    <mergeCell ref="C178:C185"/>
    <mergeCell ref="D178:D185"/>
    <mergeCell ref="G22:G26"/>
    <mergeCell ref="E22:E26"/>
    <mergeCell ref="D22:D26"/>
    <mergeCell ref="E51:E54"/>
    <mergeCell ref="G44:G50"/>
    <mergeCell ref="G27:G33"/>
    <mergeCell ref="E34:E43"/>
    <mergeCell ref="F22:F26"/>
    <mergeCell ref="F27:F33"/>
    <mergeCell ref="F34:F43"/>
    <mergeCell ref="F44:F50"/>
    <mergeCell ref="F51:F54"/>
    <mergeCell ref="F89:F93"/>
    <mergeCell ref="F94:F104"/>
    <mergeCell ref="F105:F111"/>
    <mergeCell ref="F112:F115"/>
    <mergeCell ref="F133:F137"/>
    <mergeCell ref="F186:F193"/>
    <mergeCell ref="F138:F148"/>
    <mergeCell ref="F149:F151"/>
    <mergeCell ref="F153:F177"/>
    <mergeCell ref="F178:F185"/>
    <mergeCell ref="A194:B194"/>
    <mergeCell ref="A197:B199"/>
    <mergeCell ref="D89:D93"/>
    <mergeCell ref="C89:C93"/>
    <mergeCell ref="E89:E93"/>
    <mergeCell ref="C55:C68"/>
    <mergeCell ref="A55:A68"/>
    <mergeCell ref="A69:A75"/>
    <mergeCell ref="A133:A137"/>
    <mergeCell ref="A76:A87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373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374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274"/>
      <c r="B3" s="274"/>
      <c r="C3" s="274"/>
      <c r="D3" s="274"/>
      <c r="E3" s="274"/>
      <c r="F3" s="274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0" ht="195">
      <c r="A6" s="3" t="s">
        <v>363</v>
      </c>
      <c r="B6" s="3" t="s">
        <v>418</v>
      </c>
      <c r="C6" s="3" t="s">
        <v>106</v>
      </c>
      <c r="D6" s="3" t="s">
        <v>415</v>
      </c>
      <c r="E6" s="3" t="s">
        <v>416</v>
      </c>
      <c r="F6" s="3" t="s">
        <v>417</v>
      </c>
      <c r="G6" s="44" t="s">
        <v>157</v>
      </c>
      <c r="H6" s="44" t="s">
        <v>160</v>
      </c>
      <c r="I6" s="44" t="s">
        <v>161</v>
      </c>
      <c r="J6" s="44" t="s">
        <v>162</v>
      </c>
      <c r="K6" s="45" t="s">
        <v>200</v>
      </c>
      <c r="L6" s="45" t="s">
        <v>201</v>
      </c>
      <c r="M6" s="45" t="s">
        <v>169</v>
      </c>
      <c r="N6" s="45" t="s">
        <v>170</v>
      </c>
      <c r="O6" s="44" t="s">
        <v>172</v>
      </c>
      <c r="P6" s="44" t="s">
        <v>176</v>
      </c>
      <c r="Q6" s="45" t="s">
        <v>174</v>
      </c>
      <c r="R6" s="45" t="s">
        <v>177</v>
      </c>
      <c r="S6" s="45" t="s">
        <v>179</v>
      </c>
      <c r="T6" s="45" t="s">
        <v>181</v>
      </c>
      <c r="U6" s="44" t="s">
        <v>187</v>
      </c>
      <c r="V6" s="44" t="s">
        <v>188</v>
      </c>
      <c r="W6" s="44" t="s">
        <v>189</v>
      </c>
      <c r="X6" s="44" t="s">
        <v>190</v>
      </c>
      <c r="Y6" s="45" t="s">
        <v>191</v>
      </c>
      <c r="Z6" s="45" t="s">
        <v>192</v>
      </c>
      <c r="AA6" s="45" t="s">
        <v>202</v>
      </c>
      <c r="AB6" s="45" t="s">
        <v>203</v>
      </c>
      <c r="AC6" s="45" t="s">
        <v>205</v>
      </c>
      <c r="AD6" s="45" t="s">
        <v>204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163</v>
      </c>
      <c r="H7" s="43" t="s">
        <v>167</v>
      </c>
      <c r="I7" s="43" t="s">
        <v>164</v>
      </c>
      <c r="J7" s="43" t="s">
        <v>168</v>
      </c>
      <c r="K7" s="89" t="s">
        <v>164</v>
      </c>
      <c r="L7" s="89" t="s">
        <v>168</v>
      </c>
      <c r="M7" s="45" t="s">
        <v>165</v>
      </c>
      <c r="N7" s="45" t="s">
        <v>166</v>
      </c>
      <c r="O7" s="44" t="s">
        <v>171</v>
      </c>
      <c r="P7" s="45" t="s">
        <v>173</v>
      </c>
      <c r="Q7" s="45" t="s">
        <v>175</v>
      </c>
      <c r="R7" s="43" t="s">
        <v>178</v>
      </c>
      <c r="S7" s="90" t="s">
        <v>180</v>
      </c>
      <c r="T7" s="90" t="s">
        <v>182</v>
      </c>
      <c r="U7" s="43" t="s">
        <v>183</v>
      </c>
      <c r="V7" s="43" t="s">
        <v>184</v>
      </c>
      <c r="W7" s="46" t="s">
        <v>185</v>
      </c>
      <c r="X7" s="46" t="s">
        <v>186</v>
      </c>
      <c r="Y7" s="104" t="s">
        <v>193</v>
      </c>
      <c r="Z7" s="104" t="s">
        <v>194</v>
      </c>
      <c r="AA7" s="104" t="s">
        <v>197</v>
      </c>
      <c r="AB7" s="104" t="s">
        <v>198</v>
      </c>
      <c r="AC7" s="104" t="s">
        <v>195</v>
      </c>
      <c r="AD7" s="104" t="s">
        <v>196</v>
      </c>
    </row>
    <row r="8" spans="1:30" ht="15.75" customHeight="1">
      <c r="A8" s="265" t="s">
        <v>372</v>
      </c>
      <c r="B8" s="5" t="s">
        <v>155</v>
      </c>
      <c r="C8" s="268" t="s">
        <v>107</v>
      </c>
      <c r="D8" s="256">
        <v>85842</v>
      </c>
      <c r="E8" s="256">
        <f>D8*'[1]Прил 5 Расчет стоим 1 чел.часа '!$C$14</f>
        <v>26808457</v>
      </c>
      <c r="F8" s="259">
        <f>E8/H5/12</f>
        <v>0.537</v>
      </c>
      <c r="G8" s="244">
        <f>F8</f>
        <v>0.537</v>
      </c>
      <c r="H8" s="244">
        <f>G8</f>
        <v>0.537</v>
      </c>
      <c r="I8" s="244">
        <f>F8</f>
        <v>0.537</v>
      </c>
      <c r="J8" s="244">
        <f>F8</f>
        <v>0.537</v>
      </c>
      <c r="K8" s="244">
        <f>F8*2</f>
        <v>1.074</v>
      </c>
      <c r="L8" s="244">
        <f>F8*2</f>
        <v>1.074</v>
      </c>
      <c r="M8" s="359">
        <f>F8</f>
        <v>0.537</v>
      </c>
      <c r="N8" s="359">
        <f>F8</f>
        <v>0.537</v>
      </c>
      <c r="O8" s="244">
        <f>F8</f>
        <v>0.537</v>
      </c>
      <c r="P8" s="244">
        <f>F8</f>
        <v>0.537</v>
      </c>
      <c r="Q8" s="244">
        <f>F8</f>
        <v>0.537</v>
      </c>
      <c r="R8" s="244">
        <f>F8</f>
        <v>0.537</v>
      </c>
      <c r="S8" s="359">
        <f>F8</f>
        <v>0.537</v>
      </c>
      <c r="T8" s="359">
        <f>F8</f>
        <v>0.537</v>
      </c>
      <c r="U8" s="244">
        <f>F8</f>
        <v>0.537</v>
      </c>
      <c r="V8" s="244">
        <f>F8</f>
        <v>0.537</v>
      </c>
      <c r="W8" s="244">
        <f>F8</f>
        <v>0.537</v>
      </c>
      <c r="X8" s="244">
        <f>F8</f>
        <v>0.537</v>
      </c>
      <c r="Y8" s="359">
        <f>F8</f>
        <v>0.537</v>
      </c>
      <c r="Z8" s="359">
        <f>F8</f>
        <v>0.537</v>
      </c>
      <c r="AA8" s="359">
        <f>F8</f>
        <v>0.537</v>
      </c>
      <c r="AB8" s="359">
        <f>F8</f>
        <v>0.537</v>
      </c>
      <c r="AC8" s="359">
        <f>F8</f>
        <v>0.537</v>
      </c>
      <c r="AD8" s="359">
        <f>F8</f>
        <v>0.537</v>
      </c>
    </row>
    <row r="9" spans="1:30" ht="3" customHeight="1">
      <c r="A9" s="266"/>
      <c r="B9" s="5" t="s">
        <v>431</v>
      </c>
      <c r="C9" s="269"/>
      <c r="D9" s="257"/>
      <c r="E9" s="257"/>
      <c r="F9" s="260"/>
      <c r="G9" s="252"/>
      <c r="H9" s="252"/>
      <c r="I9" s="245"/>
      <c r="J9" s="245"/>
      <c r="K9" s="252"/>
      <c r="L9" s="252"/>
      <c r="M9" s="250"/>
      <c r="N9" s="250"/>
      <c r="O9" s="252"/>
      <c r="P9" s="252"/>
      <c r="Q9" s="252"/>
      <c r="R9" s="252"/>
      <c r="S9" s="250"/>
      <c r="T9" s="250"/>
      <c r="U9" s="252"/>
      <c r="V9" s="252"/>
      <c r="W9" s="252"/>
      <c r="X9" s="252"/>
      <c r="Y9" s="250"/>
      <c r="Z9" s="250"/>
      <c r="AA9" s="250"/>
      <c r="AB9" s="250"/>
      <c r="AC9" s="250"/>
      <c r="AD9" s="250"/>
    </row>
    <row r="10" spans="1:30" ht="6" customHeight="1">
      <c r="A10" s="266"/>
      <c r="B10" s="5" t="s">
        <v>432</v>
      </c>
      <c r="C10" s="269"/>
      <c r="D10" s="257"/>
      <c r="E10" s="257"/>
      <c r="F10" s="260"/>
      <c r="G10" s="252"/>
      <c r="H10" s="252"/>
      <c r="I10" s="245"/>
      <c r="J10" s="245"/>
      <c r="K10" s="252"/>
      <c r="L10" s="252"/>
      <c r="M10" s="250"/>
      <c r="N10" s="250"/>
      <c r="O10" s="252"/>
      <c r="P10" s="252"/>
      <c r="Q10" s="252"/>
      <c r="R10" s="252"/>
      <c r="S10" s="250"/>
      <c r="T10" s="250"/>
      <c r="U10" s="252"/>
      <c r="V10" s="252"/>
      <c r="W10" s="252"/>
      <c r="X10" s="252"/>
      <c r="Y10" s="250"/>
      <c r="Z10" s="250"/>
      <c r="AA10" s="250"/>
      <c r="AB10" s="250"/>
      <c r="AC10" s="250"/>
      <c r="AD10" s="250"/>
    </row>
    <row r="11" spans="1:30" ht="4.5" customHeight="1">
      <c r="A11" s="266"/>
      <c r="B11" s="5" t="s">
        <v>433</v>
      </c>
      <c r="C11" s="269"/>
      <c r="D11" s="257"/>
      <c r="E11" s="257"/>
      <c r="F11" s="260"/>
      <c r="G11" s="252"/>
      <c r="H11" s="252"/>
      <c r="I11" s="245"/>
      <c r="J11" s="245"/>
      <c r="K11" s="252"/>
      <c r="L11" s="252"/>
      <c r="M11" s="251"/>
      <c r="N11" s="251"/>
      <c r="O11" s="253"/>
      <c r="P11" s="253"/>
      <c r="Q11" s="253"/>
      <c r="R11" s="253"/>
      <c r="S11" s="251"/>
      <c r="T11" s="251"/>
      <c r="U11" s="253"/>
      <c r="V11" s="253"/>
      <c r="W11" s="253"/>
      <c r="X11" s="253"/>
      <c r="Y11" s="251"/>
      <c r="Z11" s="251"/>
      <c r="AA11" s="251"/>
      <c r="AB11" s="251"/>
      <c r="AC11" s="251"/>
      <c r="AD11" s="251"/>
    </row>
    <row r="12" spans="1:30" ht="13.5" customHeight="1" hidden="1">
      <c r="A12" s="266"/>
      <c r="B12" s="5" t="s">
        <v>375</v>
      </c>
      <c r="C12" s="269"/>
      <c r="D12" s="257"/>
      <c r="E12" s="257"/>
      <c r="F12" s="260"/>
      <c r="G12" s="252"/>
      <c r="H12" s="252"/>
      <c r="I12" s="81"/>
      <c r="J12" s="81"/>
      <c r="K12" s="252"/>
      <c r="L12" s="252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66"/>
      <c r="B13" s="5" t="s">
        <v>434</v>
      </c>
      <c r="C13" s="269"/>
      <c r="D13" s="257"/>
      <c r="E13" s="257"/>
      <c r="F13" s="260"/>
      <c r="G13" s="252"/>
      <c r="H13" s="252"/>
      <c r="I13" s="81"/>
      <c r="J13" s="81"/>
      <c r="K13" s="252"/>
      <c r="L13" s="252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66"/>
      <c r="B14" s="5" t="s">
        <v>435</v>
      </c>
      <c r="C14" s="269"/>
      <c r="D14" s="257"/>
      <c r="E14" s="257"/>
      <c r="F14" s="260"/>
      <c r="G14" s="252"/>
      <c r="H14" s="252"/>
      <c r="I14" s="81"/>
      <c r="J14" s="81"/>
      <c r="K14" s="252"/>
      <c r="L14" s="252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66"/>
      <c r="B15" s="5" t="s">
        <v>436</v>
      </c>
      <c r="C15" s="269"/>
      <c r="D15" s="257"/>
      <c r="E15" s="257"/>
      <c r="F15" s="260"/>
      <c r="G15" s="252"/>
      <c r="H15" s="252"/>
      <c r="I15" s="81"/>
      <c r="J15" s="81"/>
      <c r="K15" s="252"/>
      <c r="L15" s="252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66"/>
      <c r="B16" s="5" t="s">
        <v>437</v>
      </c>
      <c r="C16" s="269"/>
      <c r="D16" s="257"/>
      <c r="E16" s="257"/>
      <c r="F16" s="260"/>
      <c r="G16" s="252"/>
      <c r="H16" s="252"/>
      <c r="I16" s="81"/>
      <c r="J16" s="81"/>
      <c r="K16" s="252"/>
      <c r="L16" s="252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67"/>
      <c r="B17" s="5" t="s">
        <v>438</v>
      </c>
      <c r="C17" s="270"/>
      <c r="D17" s="258"/>
      <c r="E17" s="258"/>
      <c r="F17" s="261"/>
      <c r="G17" s="253"/>
      <c r="H17" s="253"/>
      <c r="I17" s="82"/>
      <c r="J17" s="82"/>
      <c r="K17" s="253"/>
      <c r="L17" s="253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65" t="s">
        <v>364</v>
      </c>
      <c r="B18" s="5" t="s">
        <v>439</v>
      </c>
      <c r="C18" s="268" t="s">
        <v>107</v>
      </c>
      <c r="D18" s="256">
        <v>21570</v>
      </c>
      <c r="E18" s="275">
        <f>D18*'[1]Прил 5 Расчет стоим 1 чел.часа '!$C$14</f>
        <v>6736311</v>
      </c>
      <c r="F18" s="262">
        <f>E18/H5/12</f>
        <v>0.135</v>
      </c>
      <c r="G18" s="246">
        <f>F18</f>
        <v>0.135</v>
      </c>
      <c r="H18" s="246">
        <f>F18</f>
        <v>0.135</v>
      </c>
      <c r="I18" s="246"/>
      <c r="J18" s="246"/>
      <c r="K18" s="246"/>
      <c r="L18" s="351"/>
      <c r="M18" s="249">
        <f>F18</f>
        <v>0.135</v>
      </c>
      <c r="N18" s="249">
        <f>F18</f>
        <v>0.135</v>
      </c>
      <c r="O18" s="246">
        <f>F18</f>
        <v>0.135</v>
      </c>
      <c r="P18" s="246">
        <f>F18</f>
        <v>0.135</v>
      </c>
      <c r="Q18" s="246">
        <f>F18</f>
        <v>0.135</v>
      </c>
      <c r="R18" s="246">
        <f>F18</f>
        <v>0.135</v>
      </c>
      <c r="S18" s="249">
        <f>F18</f>
        <v>0.135</v>
      </c>
      <c r="T18" s="249">
        <f>F18</f>
        <v>0.135</v>
      </c>
      <c r="U18" s="246">
        <f>F18</f>
        <v>0.135</v>
      </c>
      <c r="V18" s="246">
        <f>F18</f>
        <v>0.135</v>
      </c>
      <c r="W18" s="246">
        <f>F18</f>
        <v>0.135</v>
      </c>
      <c r="X18" s="246">
        <f>F18</f>
        <v>0.135</v>
      </c>
      <c r="Y18" s="249">
        <f>F18</f>
        <v>0.135</v>
      </c>
      <c r="Z18" s="249">
        <f>F18</f>
        <v>0.135</v>
      </c>
      <c r="AA18" s="249">
        <f>F18</f>
        <v>0.135</v>
      </c>
      <c r="AB18" s="249">
        <f>F18</f>
        <v>0.135</v>
      </c>
      <c r="AC18" s="359">
        <f>F18</f>
        <v>0.135</v>
      </c>
      <c r="AD18" s="249">
        <f>F18</f>
        <v>0.135</v>
      </c>
    </row>
    <row r="19" spans="1:30" ht="3.75" customHeight="1">
      <c r="A19" s="266"/>
      <c r="B19" s="7" t="s">
        <v>440</v>
      </c>
      <c r="C19" s="269"/>
      <c r="D19" s="257"/>
      <c r="E19" s="276"/>
      <c r="F19" s="263"/>
      <c r="G19" s="252"/>
      <c r="H19" s="252"/>
      <c r="I19" s="247"/>
      <c r="J19" s="247"/>
      <c r="K19" s="252"/>
      <c r="L19" s="252"/>
      <c r="M19" s="250"/>
      <c r="N19" s="250"/>
      <c r="O19" s="252"/>
      <c r="P19" s="252"/>
      <c r="Q19" s="252"/>
      <c r="R19" s="252"/>
      <c r="S19" s="250"/>
      <c r="T19" s="250"/>
      <c r="U19" s="252"/>
      <c r="V19" s="252"/>
      <c r="W19" s="252"/>
      <c r="X19" s="252"/>
      <c r="Y19" s="250"/>
      <c r="Z19" s="250"/>
      <c r="AA19" s="250"/>
      <c r="AB19" s="250"/>
      <c r="AC19" s="250"/>
      <c r="AD19" s="250"/>
    </row>
    <row r="20" spans="1:30" ht="3.75" customHeight="1">
      <c r="A20" s="266"/>
      <c r="B20" s="7" t="s">
        <v>114</v>
      </c>
      <c r="C20" s="269"/>
      <c r="D20" s="257"/>
      <c r="E20" s="276"/>
      <c r="F20" s="263"/>
      <c r="G20" s="252"/>
      <c r="H20" s="252"/>
      <c r="I20" s="247"/>
      <c r="J20" s="247"/>
      <c r="K20" s="252"/>
      <c r="L20" s="252"/>
      <c r="M20" s="251"/>
      <c r="N20" s="251"/>
      <c r="O20" s="253"/>
      <c r="P20" s="253"/>
      <c r="Q20" s="253"/>
      <c r="R20" s="253"/>
      <c r="S20" s="251"/>
      <c r="T20" s="251"/>
      <c r="U20" s="253"/>
      <c r="V20" s="253"/>
      <c r="W20" s="253"/>
      <c r="X20" s="253"/>
      <c r="Y20" s="251"/>
      <c r="Z20" s="251"/>
      <c r="AA20" s="251"/>
      <c r="AB20" s="251"/>
      <c r="AC20" s="250"/>
      <c r="AD20" s="251"/>
    </row>
    <row r="21" spans="1:30" ht="9" customHeight="1" hidden="1">
      <c r="A21" s="266"/>
      <c r="B21" s="7" t="s">
        <v>150</v>
      </c>
      <c r="C21" s="270"/>
      <c r="D21" s="258"/>
      <c r="E21" s="277"/>
      <c r="F21" s="264"/>
      <c r="G21" s="253"/>
      <c r="H21" s="253"/>
      <c r="I21" s="82"/>
      <c r="J21" s="82"/>
      <c r="K21" s="253"/>
      <c r="L21" s="253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51"/>
      <c r="AD21" s="96"/>
    </row>
    <row r="22" spans="1:30" ht="57">
      <c r="A22" s="267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65" t="s">
        <v>365</v>
      </c>
      <c r="B23" s="6" t="s">
        <v>441</v>
      </c>
      <c r="C23" s="271" t="s">
        <v>107</v>
      </c>
      <c r="D23" s="256">
        <v>116385</v>
      </c>
      <c r="E23" s="256">
        <f>D23*'[1]Прил 5 Расчет стоим 1 чел.часа '!$C$14</f>
        <v>36347036</v>
      </c>
      <c r="F23" s="259">
        <f>E23/H5/12</f>
        <v>0.728</v>
      </c>
      <c r="G23" s="244">
        <f>F23</f>
        <v>0.728</v>
      </c>
      <c r="H23" s="244">
        <f>G23</f>
        <v>0.728</v>
      </c>
      <c r="I23" s="244">
        <f>F23</f>
        <v>0.728</v>
      </c>
      <c r="J23" s="244">
        <f>F23</f>
        <v>0.728</v>
      </c>
      <c r="K23" s="244">
        <f>F23</f>
        <v>0.728</v>
      </c>
      <c r="L23" s="244">
        <f>F23</f>
        <v>0.728</v>
      </c>
      <c r="M23" s="359">
        <f>F23</f>
        <v>0.728</v>
      </c>
      <c r="N23" s="359">
        <f>F23</f>
        <v>0.728</v>
      </c>
      <c r="O23" s="244">
        <f>F23</f>
        <v>0.728</v>
      </c>
      <c r="P23" s="244">
        <f>F23</f>
        <v>0.728</v>
      </c>
      <c r="Q23" s="244">
        <f>F23</f>
        <v>0.728</v>
      </c>
      <c r="R23" s="244">
        <f>F23</f>
        <v>0.728</v>
      </c>
      <c r="S23" s="359">
        <f>F23</f>
        <v>0.728</v>
      </c>
      <c r="T23" s="359">
        <f>F23</f>
        <v>0.728</v>
      </c>
      <c r="U23" s="244">
        <f>F23</f>
        <v>0.728</v>
      </c>
      <c r="V23" s="244">
        <f>F23</f>
        <v>0.728</v>
      </c>
      <c r="W23" s="244">
        <f>F23</f>
        <v>0.728</v>
      </c>
      <c r="X23" s="244">
        <f>F23</f>
        <v>0.728</v>
      </c>
      <c r="Y23" s="359">
        <f>F23</f>
        <v>0.728</v>
      </c>
      <c r="Z23" s="359">
        <f>F23</f>
        <v>0.728</v>
      </c>
      <c r="AA23" s="359">
        <f>F23</f>
        <v>0.728</v>
      </c>
      <c r="AB23" s="359">
        <f>F23</f>
        <v>0.728</v>
      </c>
      <c r="AC23" s="359">
        <f>F23</f>
        <v>0.728</v>
      </c>
      <c r="AD23" s="359">
        <f>F23</f>
        <v>0.728</v>
      </c>
    </row>
    <row r="24" spans="1:30" ht="25.5" customHeight="1">
      <c r="A24" s="266"/>
      <c r="B24" s="5" t="s">
        <v>442</v>
      </c>
      <c r="C24" s="272"/>
      <c r="D24" s="257"/>
      <c r="E24" s="257"/>
      <c r="F24" s="260"/>
      <c r="G24" s="252"/>
      <c r="H24" s="252"/>
      <c r="I24" s="245"/>
      <c r="J24" s="245"/>
      <c r="K24" s="252"/>
      <c r="L24" s="252"/>
      <c r="M24" s="251"/>
      <c r="N24" s="251"/>
      <c r="O24" s="253"/>
      <c r="P24" s="253"/>
      <c r="Q24" s="253"/>
      <c r="R24" s="253"/>
      <c r="S24" s="251"/>
      <c r="T24" s="251"/>
      <c r="U24" s="253"/>
      <c r="V24" s="253"/>
      <c r="W24" s="253"/>
      <c r="X24" s="253"/>
      <c r="Y24" s="251"/>
      <c r="Z24" s="251"/>
      <c r="AA24" s="251"/>
      <c r="AB24" s="251"/>
      <c r="AC24" s="251"/>
      <c r="AD24" s="251"/>
    </row>
    <row r="25" spans="1:30" ht="57" customHeight="1" hidden="1">
      <c r="A25" s="266"/>
      <c r="B25" s="6" t="s">
        <v>443</v>
      </c>
      <c r="C25" s="272"/>
      <c r="D25" s="257"/>
      <c r="E25" s="257"/>
      <c r="F25" s="260"/>
      <c r="G25" s="252"/>
      <c r="H25" s="252"/>
      <c r="I25" s="81"/>
      <c r="J25" s="81"/>
      <c r="K25" s="252"/>
      <c r="L25" s="252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66"/>
      <c r="B26" s="6" t="s">
        <v>444</v>
      </c>
      <c r="C26" s="272"/>
      <c r="D26" s="257"/>
      <c r="E26" s="257"/>
      <c r="F26" s="260"/>
      <c r="G26" s="252"/>
      <c r="H26" s="252"/>
      <c r="I26" s="81"/>
      <c r="J26" s="81"/>
      <c r="K26" s="252"/>
      <c r="L26" s="252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66"/>
      <c r="B27" s="7" t="s">
        <v>445</v>
      </c>
      <c r="C27" s="272"/>
      <c r="D27" s="257"/>
      <c r="E27" s="257"/>
      <c r="F27" s="260"/>
      <c r="G27" s="252"/>
      <c r="H27" s="252"/>
      <c r="I27" s="81"/>
      <c r="J27" s="81"/>
      <c r="K27" s="252"/>
      <c r="L27" s="252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66"/>
      <c r="B28" s="7" t="s">
        <v>446</v>
      </c>
      <c r="C28" s="272"/>
      <c r="D28" s="257"/>
      <c r="E28" s="257"/>
      <c r="F28" s="260"/>
      <c r="G28" s="252"/>
      <c r="H28" s="252"/>
      <c r="I28" s="81"/>
      <c r="J28" s="81"/>
      <c r="K28" s="252"/>
      <c r="L28" s="252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67"/>
      <c r="B29" s="7" t="s">
        <v>151</v>
      </c>
      <c r="C29" s="273"/>
      <c r="D29" s="258"/>
      <c r="E29" s="258"/>
      <c r="F29" s="261"/>
      <c r="G29" s="253"/>
      <c r="H29" s="253"/>
      <c r="I29" s="82"/>
      <c r="J29" s="82"/>
      <c r="K29" s="253"/>
      <c r="L29" s="253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65" t="s">
        <v>366</v>
      </c>
      <c r="B30" s="5" t="s">
        <v>447</v>
      </c>
      <c r="C30" s="268" t="s">
        <v>107</v>
      </c>
      <c r="D30" s="256">
        <v>48708</v>
      </c>
      <c r="E30" s="256">
        <f>D30*'[1]Прил 5 Расчет стоим 1 чел.часа '!$C$14</f>
        <v>15211508</v>
      </c>
      <c r="F30" s="262">
        <f>E30/H5/12</f>
        <v>0.305</v>
      </c>
      <c r="G30" s="246">
        <f>F30</f>
        <v>0.305</v>
      </c>
      <c r="H30" s="246">
        <f>G30</f>
        <v>0.305</v>
      </c>
      <c r="I30" s="246">
        <f>F30</f>
        <v>0.305</v>
      </c>
      <c r="J30" s="246">
        <f>F30</f>
        <v>0.305</v>
      </c>
      <c r="K30" s="246">
        <f>F30*2</f>
        <v>0.61</v>
      </c>
      <c r="L30" s="246">
        <f>G30*2</f>
        <v>0.61</v>
      </c>
      <c r="M30" s="249">
        <f>F30</f>
        <v>0.305</v>
      </c>
      <c r="N30" s="249">
        <f>F30</f>
        <v>0.305</v>
      </c>
      <c r="O30" s="246">
        <f>F30</f>
        <v>0.305</v>
      </c>
      <c r="P30" s="246">
        <f>F30</f>
        <v>0.305</v>
      </c>
      <c r="Q30" s="246">
        <f>F30</f>
        <v>0.305</v>
      </c>
      <c r="R30" s="246">
        <f>F30</f>
        <v>0.305</v>
      </c>
      <c r="S30" s="361">
        <f>F30</f>
        <v>0.305</v>
      </c>
      <c r="T30" s="249">
        <f>F30</f>
        <v>0.305</v>
      </c>
      <c r="U30" s="246">
        <f>F30</f>
        <v>0.305</v>
      </c>
      <c r="V30" s="246">
        <f>F30</f>
        <v>0.305</v>
      </c>
      <c r="W30" s="246">
        <f>F30</f>
        <v>0.305</v>
      </c>
      <c r="X30" s="246">
        <f>F30</f>
        <v>0.305</v>
      </c>
      <c r="Y30" s="249">
        <f>F30</f>
        <v>0.305</v>
      </c>
      <c r="Z30" s="249">
        <f>F30</f>
        <v>0.305</v>
      </c>
      <c r="AA30" s="249">
        <f>F30</f>
        <v>0.305</v>
      </c>
      <c r="AB30" s="249">
        <f>F30</f>
        <v>0.305</v>
      </c>
      <c r="AC30" s="249">
        <f>F30</f>
        <v>0.305</v>
      </c>
      <c r="AD30" s="249">
        <f>F30</f>
        <v>0.305</v>
      </c>
    </row>
    <row r="31" spans="1:30" ht="17.25" customHeight="1">
      <c r="A31" s="266"/>
      <c r="B31" s="6" t="s">
        <v>448</v>
      </c>
      <c r="C31" s="269"/>
      <c r="D31" s="257"/>
      <c r="E31" s="257"/>
      <c r="F31" s="263"/>
      <c r="G31" s="252"/>
      <c r="H31" s="252"/>
      <c r="I31" s="247"/>
      <c r="J31" s="247"/>
      <c r="K31" s="252"/>
      <c r="L31" s="252"/>
      <c r="M31" s="251"/>
      <c r="N31" s="251"/>
      <c r="O31" s="253"/>
      <c r="P31" s="253"/>
      <c r="Q31" s="248"/>
      <c r="R31" s="248"/>
      <c r="S31" s="362"/>
      <c r="T31" s="251"/>
      <c r="U31" s="253"/>
      <c r="V31" s="253"/>
      <c r="W31" s="253"/>
      <c r="X31" s="253"/>
      <c r="Y31" s="251"/>
      <c r="Z31" s="251"/>
      <c r="AA31" s="251"/>
      <c r="AB31" s="251"/>
      <c r="AC31" s="251"/>
      <c r="AD31" s="251"/>
    </row>
    <row r="32" spans="1:30" ht="18.75" hidden="1">
      <c r="A32" s="266"/>
      <c r="B32" s="6" t="s">
        <v>449</v>
      </c>
      <c r="C32" s="269"/>
      <c r="D32" s="257"/>
      <c r="E32" s="257"/>
      <c r="F32" s="263"/>
      <c r="G32" s="252"/>
      <c r="H32" s="252"/>
      <c r="I32" s="81"/>
      <c r="J32" s="81"/>
      <c r="K32" s="252"/>
      <c r="L32" s="252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66"/>
      <c r="B33" s="9" t="s">
        <v>450</v>
      </c>
      <c r="C33" s="269"/>
      <c r="D33" s="257"/>
      <c r="E33" s="257"/>
      <c r="F33" s="263"/>
      <c r="G33" s="252"/>
      <c r="H33" s="252"/>
      <c r="I33" s="81"/>
      <c r="J33" s="81"/>
      <c r="K33" s="252"/>
      <c r="L33" s="252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66"/>
      <c r="B34" s="9" t="s">
        <v>451</v>
      </c>
      <c r="C34" s="269"/>
      <c r="D34" s="257"/>
      <c r="E34" s="257"/>
      <c r="F34" s="263"/>
      <c r="G34" s="252"/>
      <c r="H34" s="252"/>
      <c r="I34" s="81"/>
      <c r="J34" s="81"/>
      <c r="K34" s="252"/>
      <c r="L34" s="252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66"/>
      <c r="B35" s="6" t="s">
        <v>452</v>
      </c>
      <c r="C35" s="269"/>
      <c r="D35" s="257"/>
      <c r="E35" s="257"/>
      <c r="F35" s="263"/>
      <c r="G35" s="252"/>
      <c r="H35" s="252"/>
      <c r="I35" s="81"/>
      <c r="J35" s="81"/>
      <c r="K35" s="252"/>
      <c r="L35" s="252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66"/>
      <c r="B36" s="5" t="s">
        <v>453</v>
      </c>
      <c r="C36" s="269"/>
      <c r="D36" s="257"/>
      <c r="E36" s="257"/>
      <c r="F36" s="263"/>
      <c r="G36" s="252"/>
      <c r="H36" s="252"/>
      <c r="I36" s="81"/>
      <c r="J36" s="81"/>
      <c r="K36" s="252"/>
      <c r="L36" s="252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66"/>
      <c r="B37" s="5" t="s">
        <v>454</v>
      </c>
      <c r="C37" s="269"/>
      <c r="D37" s="257"/>
      <c r="E37" s="257"/>
      <c r="F37" s="263"/>
      <c r="G37" s="252"/>
      <c r="H37" s="252"/>
      <c r="I37" s="81"/>
      <c r="J37" s="81"/>
      <c r="K37" s="252"/>
      <c r="L37" s="252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66"/>
      <c r="B38" s="5" t="s">
        <v>455</v>
      </c>
      <c r="C38" s="269"/>
      <c r="D38" s="257"/>
      <c r="E38" s="257"/>
      <c r="F38" s="263"/>
      <c r="G38" s="252"/>
      <c r="H38" s="252"/>
      <c r="I38" s="81"/>
      <c r="J38" s="81"/>
      <c r="K38" s="252"/>
      <c r="L38" s="252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67"/>
      <c r="B39" s="5" t="s">
        <v>456</v>
      </c>
      <c r="C39" s="270"/>
      <c r="D39" s="258"/>
      <c r="E39" s="258"/>
      <c r="F39" s="264"/>
      <c r="G39" s="253"/>
      <c r="H39" s="253"/>
      <c r="I39" s="82"/>
      <c r="J39" s="82"/>
      <c r="K39" s="253"/>
      <c r="L39" s="253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78" t="s">
        <v>367</v>
      </c>
      <c r="B40" s="9" t="s">
        <v>457</v>
      </c>
      <c r="C40" s="281" t="s">
        <v>107</v>
      </c>
      <c r="D40" s="284">
        <v>1570</v>
      </c>
      <c r="E40" s="284">
        <f>D40*'[1]Прил 5 Расчет стоим 1 чел.часа '!$C$14</f>
        <v>490311</v>
      </c>
      <c r="F40" s="262">
        <f>E40/H5/12</f>
        <v>0.01</v>
      </c>
      <c r="G40" s="246">
        <f>F40</f>
        <v>0.01</v>
      </c>
      <c r="H40" s="246">
        <f>G40</f>
        <v>0.01</v>
      </c>
      <c r="I40" s="80"/>
      <c r="J40" s="80"/>
      <c r="K40" s="246"/>
      <c r="L40" s="246"/>
      <c r="M40" s="249">
        <f>F40</f>
        <v>0.01</v>
      </c>
      <c r="N40" s="249">
        <f>F40</f>
        <v>0.01</v>
      </c>
      <c r="O40" s="246">
        <f>F40</f>
        <v>0.01</v>
      </c>
      <c r="P40" s="246">
        <f>F40</f>
        <v>0.01</v>
      </c>
      <c r="Q40" s="246">
        <f>F40</f>
        <v>0.01</v>
      </c>
      <c r="R40" s="246">
        <f>F40</f>
        <v>0.01</v>
      </c>
      <c r="S40" s="249">
        <f>F40</f>
        <v>0.01</v>
      </c>
      <c r="T40" s="249">
        <f>F40</f>
        <v>0.01</v>
      </c>
      <c r="U40" s="246">
        <f>F40</f>
        <v>0.01</v>
      </c>
      <c r="V40" s="246">
        <f>F40</f>
        <v>0.01</v>
      </c>
      <c r="W40" s="246">
        <f>F40</f>
        <v>0.01</v>
      </c>
      <c r="X40" s="246">
        <f>F40</f>
        <v>0.01</v>
      </c>
      <c r="Y40" s="249">
        <f>F40</f>
        <v>0.01</v>
      </c>
      <c r="Z40" s="249">
        <f>F40</f>
        <v>0.01</v>
      </c>
      <c r="AA40" s="249">
        <f>F40</f>
        <v>0.01</v>
      </c>
      <c r="AB40" s="249">
        <f>F40</f>
        <v>0.01</v>
      </c>
      <c r="AC40" s="249">
        <f>F40</f>
        <v>0.01</v>
      </c>
      <c r="AD40" s="249">
        <f>F40</f>
        <v>0.01</v>
      </c>
    </row>
    <row r="41" spans="1:30" ht="26.25" customHeight="1" hidden="1">
      <c r="A41" s="279"/>
      <c r="B41" s="9" t="s">
        <v>458</v>
      </c>
      <c r="C41" s="282"/>
      <c r="D41" s="285"/>
      <c r="E41" s="285"/>
      <c r="F41" s="263"/>
      <c r="G41" s="252"/>
      <c r="H41" s="252"/>
      <c r="I41" s="81"/>
      <c r="J41" s="81"/>
      <c r="K41" s="252"/>
      <c r="L41" s="252"/>
      <c r="M41" s="251"/>
      <c r="N41" s="251"/>
      <c r="O41" s="253"/>
      <c r="P41" s="253"/>
      <c r="Q41" s="253"/>
      <c r="R41" s="253"/>
      <c r="S41" s="251"/>
      <c r="T41" s="251"/>
      <c r="U41" s="253"/>
      <c r="V41" s="253"/>
      <c r="W41" s="253"/>
      <c r="X41" s="253"/>
      <c r="Y41" s="251"/>
      <c r="Z41" s="251"/>
      <c r="AA41" s="251"/>
      <c r="AB41" s="251"/>
      <c r="AC41" s="251"/>
      <c r="AD41" s="251"/>
    </row>
    <row r="42" spans="1:30" ht="57" hidden="1">
      <c r="A42" s="279"/>
      <c r="B42" s="9" t="s">
        <v>459</v>
      </c>
      <c r="C42" s="282"/>
      <c r="D42" s="285"/>
      <c r="E42" s="285"/>
      <c r="F42" s="263"/>
      <c r="G42" s="252"/>
      <c r="H42" s="252"/>
      <c r="I42" s="81"/>
      <c r="J42" s="81"/>
      <c r="K42" s="252"/>
      <c r="L42" s="252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79"/>
      <c r="B43" s="9" t="s">
        <v>460</v>
      </c>
      <c r="C43" s="282"/>
      <c r="D43" s="285"/>
      <c r="E43" s="285"/>
      <c r="F43" s="263"/>
      <c r="G43" s="252"/>
      <c r="H43" s="252"/>
      <c r="I43" s="81"/>
      <c r="J43" s="81"/>
      <c r="K43" s="252"/>
      <c r="L43" s="252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79"/>
      <c r="B44" s="9" t="s">
        <v>461</v>
      </c>
      <c r="C44" s="282"/>
      <c r="D44" s="285"/>
      <c r="E44" s="285"/>
      <c r="F44" s="263"/>
      <c r="G44" s="252"/>
      <c r="H44" s="252"/>
      <c r="I44" s="81"/>
      <c r="J44" s="81"/>
      <c r="K44" s="252"/>
      <c r="L44" s="252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79"/>
      <c r="B45" s="9" t="s">
        <v>462</v>
      </c>
      <c r="C45" s="282"/>
      <c r="D45" s="285"/>
      <c r="E45" s="285"/>
      <c r="F45" s="263"/>
      <c r="G45" s="252"/>
      <c r="H45" s="252"/>
      <c r="I45" s="81"/>
      <c r="J45" s="81"/>
      <c r="K45" s="252"/>
      <c r="L45" s="252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80"/>
      <c r="B46" s="9" t="s">
        <v>463</v>
      </c>
      <c r="C46" s="283"/>
      <c r="D46" s="286"/>
      <c r="E46" s="286"/>
      <c r="F46" s="264"/>
      <c r="G46" s="253"/>
      <c r="H46" s="253"/>
      <c r="I46" s="82"/>
      <c r="J46" s="82"/>
      <c r="K46" s="253"/>
      <c r="L46" s="253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65" t="s">
        <v>368</v>
      </c>
      <c r="B47" s="5" t="s">
        <v>464</v>
      </c>
      <c r="C47" s="268" t="s">
        <v>107</v>
      </c>
      <c r="D47" s="256">
        <v>10785</v>
      </c>
      <c r="E47" s="256">
        <f>D47*'[1]Прил 5 Расчет стоим 1 чел.часа '!$C$14</f>
        <v>3368156</v>
      </c>
      <c r="F47" s="262">
        <f>E47/H5/12</f>
        <v>0.067</v>
      </c>
      <c r="G47" s="246">
        <f>F47</f>
        <v>0.067</v>
      </c>
      <c r="H47" s="246">
        <f>G47</f>
        <v>0.067</v>
      </c>
      <c r="I47" s="80"/>
      <c r="J47" s="80"/>
      <c r="K47" s="246">
        <f>F47</f>
        <v>0.067</v>
      </c>
      <c r="L47" s="246">
        <f>F47</f>
        <v>0.067</v>
      </c>
      <c r="M47" s="249">
        <f>F47</f>
        <v>0.067</v>
      </c>
      <c r="N47" s="249">
        <f>F47</f>
        <v>0.067</v>
      </c>
      <c r="O47" s="246">
        <f>F47</f>
        <v>0.067</v>
      </c>
      <c r="P47" s="246">
        <f>F47</f>
        <v>0.067</v>
      </c>
      <c r="Q47" s="246">
        <f>F47</f>
        <v>0.067</v>
      </c>
      <c r="R47" s="246">
        <f>F47</f>
        <v>0.067</v>
      </c>
      <c r="S47" s="249">
        <f>F47</f>
        <v>0.067</v>
      </c>
      <c r="T47" s="249">
        <f>F47</f>
        <v>0.067</v>
      </c>
      <c r="U47" s="246">
        <f>F47</f>
        <v>0.067</v>
      </c>
      <c r="V47" s="246">
        <f>F47</f>
        <v>0.067</v>
      </c>
      <c r="W47" s="246">
        <f>F47</f>
        <v>0.067</v>
      </c>
      <c r="X47" s="246">
        <f>F47</f>
        <v>0.067</v>
      </c>
      <c r="Y47" s="249">
        <f>F47</f>
        <v>0.067</v>
      </c>
      <c r="Z47" s="249">
        <f>F47</f>
        <v>0.067</v>
      </c>
      <c r="AA47" s="249">
        <f>F47</f>
        <v>0.067</v>
      </c>
      <c r="AB47" s="249">
        <f>F47</f>
        <v>0.067</v>
      </c>
      <c r="AC47" s="249">
        <f>F47</f>
        <v>0.067</v>
      </c>
      <c r="AD47" s="249">
        <f>F47</f>
        <v>0.067</v>
      </c>
    </row>
    <row r="48" spans="1:30" ht="46.5" customHeight="1">
      <c r="A48" s="266"/>
      <c r="B48" s="5" t="s">
        <v>465</v>
      </c>
      <c r="C48" s="269"/>
      <c r="D48" s="257"/>
      <c r="E48" s="257"/>
      <c r="F48" s="263"/>
      <c r="G48" s="252"/>
      <c r="H48" s="252"/>
      <c r="I48" s="83">
        <f>F47</f>
        <v>0.067</v>
      </c>
      <c r="J48" s="83">
        <f>F47</f>
        <v>0.067</v>
      </c>
      <c r="K48" s="252"/>
      <c r="L48" s="252"/>
      <c r="M48" s="251"/>
      <c r="N48" s="251"/>
      <c r="O48" s="253"/>
      <c r="P48" s="253"/>
      <c r="Q48" s="253"/>
      <c r="R48" s="253"/>
      <c r="S48" s="251"/>
      <c r="T48" s="251"/>
      <c r="U48" s="253"/>
      <c r="V48" s="253"/>
      <c r="W48" s="253"/>
      <c r="X48" s="253"/>
      <c r="Y48" s="251"/>
      <c r="Z48" s="251"/>
      <c r="AA48" s="251"/>
      <c r="AB48" s="251"/>
      <c r="AC48" s="251"/>
      <c r="AD48" s="251"/>
    </row>
    <row r="49" spans="1:30" ht="42.75" hidden="1">
      <c r="A49" s="266"/>
      <c r="B49" s="9" t="s">
        <v>466</v>
      </c>
      <c r="C49" s="269"/>
      <c r="D49" s="257"/>
      <c r="E49" s="257"/>
      <c r="F49" s="263"/>
      <c r="G49" s="252"/>
      <c r="H49" s="252"/>
      <c r="I49" s="81"/>
      <c r="J49" s="81"/>
      <c r="K49" s="252"/>
      <c r="L49" s="252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67"/>
      <c r="B50" s="5" t="s">
        <v>467</v>
      </c>
      <c r="C50" s="270"/>
      <c r="D50" s="258"/>
      <c r="E50" s="258"/>
      <c r="F50" s="264"/>
      <c r="G50" s="253"/>
      <c r="H50" s="253"/>
      <c r="I50" s="82"/>
      <c r="J50" s="82"/>
      <c r="K50" s="253"/>
      <c r="L50" s="253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65" t="s">
        <v>369</v>
      </c>
      <c r="B51" s="5" t="s">
        <v>129</v>
      </c>
      <c r="C51" s="268" t="s">
        <v>107</v>
      </c>
      <c r="D51" s="256">
        <v>107487</v>
      </c>
      <c r="E51" s="256">
        <f>D51*'[1]Прил 5 Расчет стоим 1 чел.часа '!$C$14</f>
        <v>33568190</v>
      </c>
      <c r="F51" s="262">
        <f>E51/H5/12</f>
        <v>0.672</v>
      </c>
      <c r="G51" s="246">
        <f>F51</f>
        <v>0.672</v>
      </c>
      <c r="H51" s="246">
        <f>G51</f>
        <v>0.672</v>
      </c>
      <c r="I51" s="246">
        <f>F51</f>
        <v>0.672</v>
      </c>
      <c r="J51" s="246">
        <f>F51</f>
        <v>0.672</v>
      </c>
      <c r="K51" s="246">
        <f>F51*2</f>
        <v>1.344</v>
      </c>
      <c r="L51" s="246">
        <f>F51*2</f>
        <v>1.344</v>
      </c>
      <c r="M51" s="249">
        <f>F51</f>
        <v>0.672</v>
      </c>
      <c r="N51" s="249">
        <f>F51</f>
        <v>0.672</v>
      </c>
      <c r="O51" s="246">
        <f>F51</f>
        <v>0.672</v>
      </c>
      <c r="P51" s="246">
        <f>F51</f>
        <v>0.672</v>
      </c>
      <c r="Q51" s="246">
        <f>F51</f>
        <v>0.672</v>
      </c>
      <c r="R51" s="246">
        <f>F51</f>
        <v>0.672</v>
      </c>
      <c r="S51" s="249">
        <f>F51</f>
        <v>0.672</v>
      </c>
      <c r="T51" s="249">
        <f>F51</f>
        <v>0.672</v>
      </c>
      <c r="U51" s="246">
        <f>F51</f>
        <v>0.672</v>
      </c>
      <c r="V51" s="246">
        <f>F51</f>
        <v>0.672</v>
      </c>
      <c r="W51" s="246">
        <f>F51</f>
        <v>0.672</v>
      </c>
      <c r="X51" s="246">
        <f>F51</f>
        <v>0.672</v>
      </c>
      <c r="Y51" s="249">
        <f>F51</f>
        <v>0.672</v>
      </c>
      <c r="Z51" s="249">
        <f>F51</f>
        <v>0.672</v>
      </c>
      <c r="AA51" s="249">
        <f>F51</f>
        <v>0.672</v>
      </c>
      <c r="AB51" s="249">
        <f>F51</f>
        <v>0.672</v>
      </c>
      <c r="AC51" s="249">
        <f>F51</f>
        <v>0.672</v>
      </c>
      <c r="AD51" s="249">
        <f>F51</f>
        <v>0.672</v>
      </c>
    </row>
    <row r="52" spans="1:30" ht="24" customHeight="1">
      <c r="A52" s="266"/>
      <c r="B52" s="5" t="s">
        <v>130</v>
      </c>
      <c r="C52" s="269"/>
      <c r="D52" s="257"/>
      <c r="E52" s="257"/>
      <c r="F52" s="263"/>
      <c r="G52" s="252"/>
      <c r="H52" s="253"/>
      <c r="I52" s="248"/>
      <c r="J52" s="248"/>
      <c r="K52" s="253"/>
      <c r="L52" s="253"/>
      <c r="M52" s="251"/>
      <c r="N52" s="251"/>
      <c r="O52" s="253"/>
      <c r="P52" s="253"/>
      <c r="Q52" s="253"/>
      <c r="R52" s="253"/>
      <c r="S52" s="251"/>
      <c r="T52" s="251"/>
      <c r="U52" s="253"/>
      <c r="V52" s="253"/>
      <c r="W52" s="253"/>
      <c r="X52" s="253"/>
      <c r="Y52" s="251"/>
      <c r="Z52" s="251"/>
      <c r="AA52" s="251"/>
      <c r="AB52" s="251"/>
      <c r="AC52" s="251"/>
      <c r="AD52" s="251"/>
    </row>
    <row r="53" spans="1:30" ht="28.5" hidden="1">
      <c r="A53" s="266"/>
      <c r="B53" s="6" t="s">
        <v>468</v>
      </c>
      <c r="C53" s="269"/>
      <c r="D53" s="257"/>
      <c r="E53" s="257"/>
      <c r="F53" s="263"/>
      <c r="G53" s="252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66"/>
      <c r="B54" s="5" t="s">
        <v>469</v>
      </c>
      <c r="C54" s="269"/>
      <c r="D54" s="257"/>
      <c r="E54" s="257"/>
      <c r="F54" s="263"/>
      <c r="G54" s="252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66"/>
      <c r="B55" s="5" t="s">
        <v>0</v>
      </c>
      <c r="C55" s="269"/>
      <c r="D55" s="257"/>
      <c r="E55" s="257"/>
      <c r="F55" s="263"/>
      <c r="G55" s="252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66"/>
      <c r="B56" s="9" t="s">
        <v>1</v>
      </c>
      <c r="C56" s="269"/>
      <c r="D56" s="257"/>
      <c r="E56" s="257"/>
      <c r="F56" s="263"/>
      <c r="G56" s="252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66"/>
      <c r="B57" s="6" t="s">
        <v>2</v>
      </c>
      <c r="C57" s="269"/>
      <c r="D57" s="257"/>
      <c r="E57" s="257"/>
      <c r="F57" s="263"/>
      <c r="G57" s="252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66"/>
      <c r="B58" s="5" t="s">
        <v>3</v>
      </c>
      <c r="C58" s="269"/>
      <c r="D58" s="257"/>
      <c r="E58" s="257"/>
      <c r="F58" s="263"/>
      <c r="G58" s="252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66"/>
      <c r="B59" s="5" t="s">
        <v>4</v>
      </c>
      <c r="C59" s="269"/>
      <c r="D59" s="257"/>
      <c r="E59" s="257"/>
      <c r="F59" s="263"/>
      <c r="G59" s="252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66"/>
      <c r="B60" s="5" t="s">
        <v>5</v>
      </c>
      <c r="C60" s="269"/>
      <c r="D60" s="257"/>
      <c r="E60" s="257"/>
      <c r="F60" s="263"/>
      <c r="G60" s="252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66"/>
      <c r="B61" s="10" t="s">
        <v>6</v>
      </c>
      <c r="C61" s="269"/>
      <c r="D61" s="257"/>
      <c r="E61" s="257"/>
      <c r="F61" s="263"/>
      <c r="G61" s="252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66"/>
      <c r="B62" s="5" t="s">
        <v>428</v>
      </c>
      <c r="C62" s="269"/>
      <c r="D62" s="257"/>
      <c r="E62" s="257"/>
      <c r="F62" s="263"/>
      <c r="G62" s="252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66"/>
      <c r="B63" s="5" t="s">
        <v>120</v>
      </c>
      <c r="C63" s="269"/>
      <c r="D63" s="257"/>
      <c r="E63" s="257"/>
      <c r="F63" s="263"/>
      <c r="G63" s="252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67"/>
      <c r="B64" s="5" t="s">
        <v>121</v>
      </c>
      <c r="C64" s="270"/>
      <c r="D64" s="258"/>
      <c r="E64" s="258"/>
      <c r="F64" s="264"/>
      <c r="G64" s="253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65" t="s">
        <v>370</v>
      </c>
      <c r="B65" s="5" t="s">
        <v>122</v>
      </c>
      <c r="C65" s="268" t="s">
        <v>107</v>
      </c>
      <c r="D65" s="256">
        <v>3000</v>
      </c>
      <c r="E65" s="256">
        <f>D65*'[1]Прил 5 Расчет стоим 1 чел.часа '!$C$14</f>
        <v>936900</v>
      </c>
      <c r="F65" s="262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66"/>
      <c r="B66" s="5" t="s">
        <v>7</v>
      </c>
      <c r="C66" s="269"/>
      <c r="D66" s="257"/>
      <c r="E66" s="257"/>
      <c r="F66" s="263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66"/>
      <c r="B67" s="5" t="s">
        <v>376</v>
      </c>
      <c r="C67" s="269"/>
      <c r="D67" s="257"/>
      <c r="E67" s="257"/>
      <c r="F67" s="263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66"/>
      <c r="B68" s="9" t="s">
        <v>8</v>
      </c>
      <c r="C68" s="269"/>
      <c r="D68" s="257"/>
      <c r="E68" s="257"/>
      <c r="F68" s="263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66"/>
      <c r="B69" s="7" t="s">
        <v>9</v>
      </c>
      <c r="C69" s="269"/>
      <c r="D69" s="257"/>
      <c r="E69" s="257"/>
      <c r="F69" s="263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67"/>
      <c r="B70" s="5" t="s">
        <v>123</v>
      </c>
      <c r="C70" s="270"/>
      <c r="D70" s="258"/>
      <c r="E70" s="258"/>
      <c r="F70" s="264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65" t="s">
        <v>371</v>
      </c>
      <c r="B72" s="5" t="s">
        <v>10</v>
      </c>
      <c r="C72" s="268" t="s">
        <v>107</v>
      </c>
      <c r="D72" s="256">
        <v>30915</v>
      </c>
      <c r="E72" s="256">
        <f>D72*'[1]Прил 5 Расчет стоим 1 чел.часа '!$C$14</f>
        <v>9654755</v>
      </c>
      <c r="F72" s="262">
        <f>E72/H5/12</f>
        <v>0.193</v>
      </c>
      <c r="G72" s="246">
        <f>F72</f>
        <v>0.193</v>
      </c>
      <c r="H72" s="246">
        <f>G72</f>
        <v>0.193</v>
      </c>
      <c r="I72" s="246">
        <f>F72</f>
        <v>0.193</v>
      </c>
      <c r="J72" s="246">
        <f>F72</f>
        <v>0.193</v>
      </c>
      <c r="K72" s="246">
        <f>F72</f>
        <v>0.193</v>
      </c>
      <c r="L72" s="246">
        <f>F72</f>
        <v>0.193</v>
      </c>
      <c r="M72" s="249">
        <f>F72</f>
        <v>0.193</v>
      </c>
      <c r="N72" s="249">
        <f>F72</f>
        <v>0.193</v>
      </c>
      <c r="O72" s="246">
        <f>F72</f>
        <v>0.193</v>
      </c>
      <c r="P72" s="246">
        <f>F72</f>
        <v>0.193</v>
      </c>
      <c r="Q72" s="246">
        <f>F72</f>
        <v>0.193</v>
      </c>
      <c r="R72" s="246">
        <f>F72</f>
        <v>0.193</v>
      </c>
      <c r="S72" s="249">
        <f>F72</f>
        <v>0.193</v>
      </c>
      <c r="T72" s="249">
        <f>F72</f>
        <v>0.193</v>
      </c>
      <c r="U72" s="246">
        <f>F72</f>
        <v>0.193</v>
      </c>
      <c r="V72" s="246">
        <f>F72</f>
        <v>0.193</v>
      </c>
      <c r="W72" s="246">
        <f>F72</f>
        <v>0.193</v>
      </c>
      <c r="X72" s="246">
        <f>F72</f>
        <v>0.193</v>
      </c>
      <c r="Y72" s="249">
        <f>F72</f>
        <v>0.193</v>
      </c>
      <c r="Z72" s="249">
        <f>F72</f>
        <v>0.193</v>
      </c>
      <c r="AA72" s="249">
        <f>F72</f>
        <v>0.193</v>
      </c>
      <c r="AB72" s="249">
        <f>F72</f>
        <v>0.193</v>
      </c>
      <c r="AC72" s="249">
        <f>F72</f>
        <v>0.193</v>
      </c>
      <c r="AD72" s="249">
        <f>F72</f>
        <v>0.193</v>
      </c>
    </row>
    <row r="73" spans="1:30" ht="23.25" customHeight="1">
      <c r="A73" s="266"/>
      <c r="B73" s="5" t="s">
        <v>11</v>
      </c>
      <c r="C73" s="269"/>
      <c r="D73" s="257"/>
      <c r="E73" s="257"/>
      <c r="F73" s="263"/>
      <c r="G73" s="252"/>
      <c r="H73" s="252"/>
      <c r="I73" s="247"/>
      <c r="J73" s="247"/>
      <c r="K73" s="252"/>
      <c r="L73" s="252"/>
      <c r="M73" s="251"/>
      <c r="N73" s="251"/>
      <c r="O73" s="253"/>
      <c r="P73" s="253"/>
      <c r="Q73" s="253"/>
      <c r="R73" s="253"/>
      <c r="S73" s="251"/>
      <c r="T73" s="251"/>
      <c r="U73" s="253"/>
      <c r="V73" s="253"/>
      <c r="W73" s="253"/>
      <c r="X73" s="253"/>
      <c r="Y73" s="251"/>
      <c r="Z73" s="251"/>
      <c r="AA73" s="251"/>
      <c r="AB73" s="251"/>
      <c r="AC73" s="251"/>
      <c r="AD73" s="251"/>
    </row>
    <row r="74" spans="1:30" ht="28.5" hidden="1">
      <c r="A74" s="266"/>
      <c r="B74" s="17" t="s">
        <v>419</v>
      </c>
      <c r="C74" s="269"/>
      <c r="D74" s="257"/>
      <c r="E74" s="257"/>
      <c r="F74" s="263"/>
      <c r="G74" s="252"/>
      <c r="H74" s="252"/>
      <c r="I74" s="81"/>
      <c r="J74" s="81"/>
      <c r="K74" s="252"/>
      <c r="L74" s="252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66"/>
      <c r="B75" s="17" t="s">
        <v>420</v>
      </c>
      <c r="C75" s="269"/>
      <c r="D75" s="257"/>
      <c r="E75" s="257"/>
      <c r="F75" s="263"/>
      <c r="G75" s="252"/>
      <c r="H75" s="252"/>
      <c r="I75" s="81"/>
      <c r="J75" s="81"/>
      <c r="K75" s="252"/>
      <c r="L75" s="252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66"/>
      <c r="B76" s="17" t="s">
        <v>421</v>
      </c>
      <c r="C76" s="269"/>
      <c r="D76" s="257"/>
      <c r="E76" s="257"/>
      <c r="F76" s="263"/>
      <c r="G76" s="252"/>
      <c r="H76" s="253"/>
      <c r="I76" s="82"/>
      <c r="J76" s="82"/>
      <c r="K76" s="253"/>
      <c r="L76" s="253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66"/>
      <c r="B77" s="17" t="s">
        <v>422</v>
      </c>
      <c r="C77" s="269"/>
      <c r="D77" s="257"/>
      <c r="E77" s="257"/>
      <c r="F77" s="263"/>
      <c r="G77" s="252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66"/>
      <c r="B78" s="17" t="s">
        <v>423</v>
      </c>
      <c r="C78" s="269"/>
      <c r="D78" s="257"/>
      <c r="E78" s="257"/>
      <c r="F78" s="263"/>
      <c r="G78" s="252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66"/>
      <c r="B79" s="17" t="s">
        <v>424</v>
      </c>
      <c r="C79" s="269"/>
      <c r="D79" s="257"/>
      <c r="E79" s="257"/>
      <c r="F79" s="263"/>
      <c r="G79" s="252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66"/>
      <c r="B80" s="17" t="s">
        <v>425</v>
      </c>
      <c r="C80" s="269"/>
      <c r="D80" s="257"/>
      <c r="E80" s="257"/>
      <c r="F80" s="263"/>
      <c r="G80" s="252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66"/>
      <c r="B81" s="17" t="s">
        <v>426</v>
      </c>
      <c r="C81" s="269"/>
      <c r="D81" s="257"/>
      <c r="E81" s="257"/>
      <c r="F81" s="263"/>
      <c r="G81" s="252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66"/>
      <c r="B82" s="17" t="s">
        <v>427</v>
      </c>
      <c r="C82" s="269"/>
      <c r="D82" s="257"/>
      <c r="E82" s="257"/>
      <c r="F82" s="263"/>
      <c r="G82" s="252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67"/>
      <c r="B83" s="5" t="s">
        <v>377</v>
      </c>
      <c r="C83" s="269"/>
      <c r="D83" s="257"/>
      <c r="E83" s="257"/>
      <c r="F83" s="263"/>
      <c r="G83" s="253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378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65" t="s">
        <v>379</v>
      </c>
      <c r="B85" s="5" t="s">
        <v>12</v>
      </c>
      <c r="C85" s="268" t="s">
        <v>107</v>
      </c>
      <c r="D85" s="256">
        <v>72866</v>
      </c>
      <c r="E85" s="256">
        <f>D85*'[1]Прил 5 Расчет стоим 1 чел.часа '!$C$14</f>
        <v>22756052</v>
      </c>
      <c r="F85" s="262">
        <f>E85/H5/12</f>
        <v>0.456</v>
      </c>
      <c r="G85" s="246">
        <f>F85</f>
        <v>0.456</v>
      </c>
      <c r="H85" s="246">
        <f>G85</f>
        <v>0.456</v>
      </c>
      <c r="I85" s="246">
        <f>F85</f>
        <v>0.456</v>
      </c>
      <c r="J85" s="246">
        <f>F85</f>
        <v>0.456</v>
      </c>
      <c r="K85" s="246">
        <f>F85</f>
        <v>0.456</v>
      </c>
      <c r="L85" s="246">
        <f>F85</f>
        <v>0.456</v>
      </c>
      <c r="M85" s="249">
        <f>F85</f>
        <v>0.456</v>
      </c>
      <c r="N85" s="249">
        <f>F85</f>
        <v>0.456</v>
      </c>
      <c r="O85" s="246">
        <f>F85</f>
        <v>0.456</v>
      </c>
      <c r="P85" s="246">
        <f>F85</f>
        <v>0.456</v>
      </c>
      <c r="Q85" s="246">
        <f>F85</f>
        <v>0.456</v>
      </c>
      <c r="R85" s="246">
        <f>F85</f>
        <v>0.456</v>
      </c>
      <c r="S85" s="249">
        <f>F85</f>
        <v>0.456</v>
      </c>
      <c r="T85" s="249">
        <f>F85</f>
        <v>0.456</v>
      </c>
      <c r="U85" s="246">
        <f>F85</f>
        <v>0.456</v>
      </c>
      <c r="V85" s="246">
        <f>F85</f>
        <v>0.456</v>
      </c>
      <c r="W85" s="246">
        <f>F85</f>
        <v>0.456</v>
      </c>
      <c r="X85" s="246">
        <f>F85</f>
        <v>0.456</v>
      </c>
      <c r="Y85" s="249">
        <f>F85</f>
        <v>0.456</v>
      </c>
      <c r="Z85" s="249">
        <f>F85</f>
        <v>0.456</v>
      </c>
      <c r="AA85" s="249">
        <f>F85</f>
        <v>0.456</v>
      </c>
      <c r="AB85" s="249">
        <f>F85</f>
        <v>0.456</v>
      </c>
      <c r="AC85" s="249">
        <f>F85</f>
        <v>0.456</v>
      </c>
      <c r="AD85" s="249">
        <f>F85</f>
        <v>0.456</v>
      </c>
    </row>
    <row r="86" spans="1:30" ht="18.75" customHeight="1">
      <c r="A86" s="266"/>
      <c r="B86" s="5" t="s">
        <v>13</v>
      </c>
      <c r="C86" s="269"/>
      <c r="D86" s="257"/>
      <c r="E86" s="257"/>
      <c r="F86" s="263"/>
      <c r="G86" s="252"/>
      <c r="H86" s="252"/>
      <c r="I86" s="247"/>
      <c r="J86" s="247"/>
      <c r="K86" s="252"/>
      <c r="L86" s="252"/>
      <c r="M86" s="250"/>
      <c r="N86" s="250"/>
      <c r="O86" s="252"/>
      <c r="P86" s="252"/>
      <c r="Q86" s="252"/>
      <c r="R86" s="252"/>
      <c r="S86" s="250"/>
      <c r="T86" s="250"/>
      <c r="U86" s="252"/>
      <c r="V86" s="252"/>
      <c r="W86" s="252"/>
      <c r="X86" s="252"/>
      <c r="Y86" s="250"/>
      <c r="Z86" s="250"/>
      <c r="AA86" s="250"/>
      <c r="AB86" s="250"/>
      <c r="AC86" s="250"/>
      <c r="AD86" s="250"/>
    </row>
    <row r="87" spans="1:30" ht="21" customHeight="1">
      <c r="A87" s="266"/>
      <c r="B87" s="5" t="s">
        <v>14</v>
      </c>
      <c r="C87" s="269"/>
      <c r="D87" s="257"/>
      <c r="E87" s="257"/>
      <c r="F87" s="263"/>
      <c r="G87" s="252"/>
      <c r="H87" s="252"/>
      <c r="I87" s="247"/>
      <c r="J87" s="247"/>
      <c r="K87" s="252"/>
      <c r="L87" s="252"/>
      <c r="M87" s="250"/>
      <c r="N87" s="250"/>
      <c r="O87" s="252"/>
      <c r="P87" s="252"/>
      <c r="Q87" s="252"/>
      <c r="R87" s="252"/>
      <c r="S87" s="250"/>
      <c r="T87" s="250"/>
      <c r="U87" s="252"/>
      <c r="V87" s="252"/>
      <c r="W87" s="252"/>
      <c r="X87" s="252"/>
      <c r="Y87" s="250"/>
      <c r="Z87" s="250"/>
      <c r="AA87" s="250"/>
      <c r="AB87" s="250"/>
      <c r="AC87" s="250"/>
      <c r="AD87" s="250"/>
    </row>
    <row r="88" spans="1:30" ht="12.75" customHeight="1">
      <c r="A88" s="266"/>
      <c r="B88" s="5" t="s">
        <v>15</v>
      </c>
      <c r="C88" s="269"/>
      <c r="D88" s="257"/>
      <c r="E88" s="257"/>
      <c r="F88" s="263"/>
      <c r="G88" s="252"/>
      <c r="H88" s="252"/>
      <c r="I88" s="247"/>
      <c r="J88" s="247"/>
      <c r="K88" s="252"/>
      <c r="L88" s="252"/>
      <c r="M88" s="250"/>
      <c r="N88" s="250"/>
      <c r="O88" s="252"/>
      <c r="P88" s="252"/>
      <c r="Q88" s="252"/>
      <c r="R88" s="252"/>
      <c r="S88" s="250"/>
      <c r="T88" s="250"/>
      <c r="U88" s="252"/>
      <c r="V88" s="252"/>
      <c r="W88" s="252"/>
      <c r="X88" s="252"/>
      <c r="Y88" s="250"/>
      <c r="Z88" s="250"/>
      <c r="AA88" s="250"/>
      <c r="AB88" s="250"/>
      <c r="AC88" s="250"/>
      <c r="AD88" s="250"/>
    </row>
    <row r="89" spans="1:30" ht="12" customHeight="1" hidden="1">
      <c r="A89" s="267"/>
      <c r="B89" s="5" t="s">
        <v>124</v>
      </c>
      <c r="C89" s="270"/>
      <c r="D89" s="258"/>
      <c r="E89" s="258"/>
      <c r="F89" s="264"/>
      <c r="G89" s="253"/>
      <c r="H89" s="253"/>
      <c r="I89" s="82"/>
      <c r="J89" s="82"/>
      <c r="K89" s="253"/>
      <c r="L89" s="253"/>
      <c r="M89" s="251"/>
      <c r="N89" s="251"/>
      <c r="O89" s="253"/>
      <c r="P89" s="253"/>
      <c r="Q89" s="253"/>
      <c r="R89" s="253"/>
      <c r="S89" s="251"/>
      <c r="T89" s="251"/>
      <c r="U89" s="253"/>
      <c r="V89" s="253"/>
      <c r="W89" s="253"/>
      <c r="X89" s="253"/>
      <c r="Y89" s="251"/>
      <c r="Z89" s="251"/>
      <c r="AA89" s="251"/>
      <c r="AB89" s="251"/>
      <c r="AC89" s="251"/>
      <c r="AD89" s="251"/>
    </row>
    <row r="90" spans="1:30" ht="17.25" customHeight="1">
      <c r="A90" s="287" t="s">
        <v>380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288"/>
      <c r="B91" s="5" t="s">
        <v>40</v>
      </c>
      <c r="C91" s="268" t="s">
        <v>108</v>
      </c>
      <c r="D91" s="256">
        <v>168448</v>
      </c>
      <c r="E91" s="256">
        <f>D91*'[1]Прил 5 Расчет стоим 1 чел.часа '!$B$14</f>
        <v>41177114</v>
      </c>
      <c r="F91" s="262">
        <f>E91/H5/12</f>
        <v>0.824</v>
      </c>
      <c r="G91" s="246"/>
      <c r="H91" s="246"/>
      <c r="I91" s="246"/>
      <c r="J91" s="246"/>
      <c r="K91" s="351"/>
      <c r="L91" s="351"/>
      <c r="M91" s="249"/>
      <c r="N91" s="360"/>
      <c r="O91" s="351"/>
      <c r="P91" s="351"/>
      <c r="Q91" s="246">
        <f>'[3]2014'!$E$14</f>
        <v>2.15</v>
      </c>
      <c r="R91" s="246">
        <f>'[3]2014'!$E$14</f>
        <v>2.15</v>
      </c>
      <c r="S91" s="249">
        <f>'[3]2014'!$E$14</f>
        <v>2.15</v>
      </c>
      <c r="T91" s="249">
        <f>'[3]2014'!$E$14</f>
        <v>2.15</v>
      </c>
      <c r="U91" s="351"/>
      <c r="V91" s="351"/>
      <c r="W91" s="246">
        <f>'[3]2014'!$E$14</f>
        <v>2.15</v>
      </c>
      <c r="X91" s="246">
        <f>'[3]2014'!$E$14</f>
        <v>2.15</v>
      </c>
      <c r="Y91" s="249">
        <f>'[3]2014'!$E$14</f>
        <v>2.15</v>
      </c>
      <c r="Z91" s="249">
        <f>'[3]2014'!$E$14</f>
        <v>2.15</v>
      </c>
      <c r="AA91" s="249">
        <f>'[3]2014'!$E$14</f>
        <v>2.15</v>
      </c>
      <c r="AB91" s="249">
        <f>'[3]2014'!$E$14</f>
        <v>2.15</v>
      </c>
      <c r="AC91" s="249">
        <f>'[3]2014'!$E$14</f>
        <v>2.15</v>
      </c>
      <c r="AD91" s="249">
        <f>'[3]2014'!$E$14</f>
        <v>2.15</v>
      </c>
    </row>
    <row r="92" spans="1:30" ht="22.5" customHeight="1">
      <c r="A92" s="288"/>
      <c r="B92" s="5" t="s">
        <v>41</v>
      </c>
      <c r="C92" s="269"/>
      <c r="D92" s="257"/>
      <c r="E92" s="257"/>
      <c r="F92" s="263"/>
      <c r="G92" s="252"/>
      <c r="H92" s="252"/>
      <c r="I92" s="247"/>
      <c r="J92" s="247"/>
      <c r="K92" s="252"/>
      <c r="L92" s="252"/>
      <c r="M92" s="250"/>
      <c r="N92" s="250"/>
      <c r="O92" s="252"/>
      <c r="P92" s="252"/>
      <c r="Q92" s="252"/>
      <c r="R92" s="252"/>
      <c r="S92" s="250"/>
      <c r="T92" s="250"/>
      <c r="U92" s="252"/>
      <c r="V92" s="252"/>
      <c r="W92" s="252"/>
      <c r="X92" s="252"/>
      <c r="Y92" s="250"/>
      <c r="Z92" s="250"/>
      <c r="AA92" s="250"/>
      <c r="AB92" s="250"/>
      <c r="AC92" s="250"/>
      <c r="AD92" s="250"/>
    </row>
    <row r="93" spans="1:30" ht="2.25" customHeight="1">
      <c r="A93" s="288"/>
      <c r="B93" s="5" t="s">
        <v>42</v>
      </c>
      <c r="C93" s="269"/>
      <c r="D93" s="257"/>
      <c r="E93" s="257"/>
      <c r="F93" s="263"/>
      <c r="G93" s="253"/>
      <c r="H93" s="253"/>
      <c r="I93" s="248"/>
      <c r="J93" s="248"/>
      <c r="K93" s="253"/>
      <c r="L93" s="253"/>
      <c r="M93" s="251"/>
      <c r="N93" s="251"/>
      <c r="O93" s="253"/>
      <c r="P93" s="253"/>
      <c r="Q93" s="253"/>
      <c r="R93" s="253"/>
      <c r="S93" s="251"/>
      <c r="T93" s="251"/>
      <c r="U93" s="253"/>
      <c r="V93" s="253"/>
      <c r="W93" s="253"/>
      <c r="X93" s="253"/>
      <c r="Y93" s="251"/>
      <c r="Z93" s="251"/>
      <c r="AA93" s="251"/>
      <c r="AB93" s="251"/>
      <c r="AC93" s="251"/>
      <c r="AD93" s="251"/>
    </row>
    <row r="94" spans="1:30" ht="42.75" hidden="1">
      <c r="A94" s="288"/>
      <c r="B94" s="5" t="s">
        <v>43</v>
      </c>
      <c r="C94" s="269"/>
      <c r="D94" s="257"/>
      <c r="E94" s="257"/>
      <c r="F94" s="263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288"/>
      <c r="B95" s="5" t="s">
        <v>44</v>
      </c>
      <c r="C95" s="269"/>
      <c r="D95" s="257"/>
      <c r="E95" s="257"/>
      <c r="F95" s="263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288"/>
      <c r="B96" s="5" t="s">
        <v>45</v>
      </c>
      <c r="C96" s="269"/>
      <c r="D96" s="257"/>
      <c r="E96" s="257"/>
      <c r="F96" s="263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288"/>
      <c r="B97" s="5" t="s">
        <v>46</v>
      </c>
      <c r="C97" s="269"/>
      <c r="D97" s="257"/>
      <c r="E97" s="257"/>
      <c r="F97" s="263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288"/>
      <c r="B98" s="5" t="s">
        <v>132</v>
      </c>
      <c r="C98" s="269"/>
      <c r="D98" s="257"/>
      <c r="E98" s="257"/>
      <c r="F98" s="263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288"/>
      <c r="B99" s="5" t="s">
        <v>47</v>
      </c>
      <c r="C99" s="269"/>
      <c r="D99" s="257"/>
      <c r="E99" s="257"/>
      <c r="F99" s="263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289"/>
      <c r="B100" s="5" t="s">
        <v>48</v>
      </c>
      <c r="C100" s="270"/>
      <c r="D100" s="258"/>
      <c r="E100" s="258"/>
      <c r="F100" s="264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287" t="s">
        <v>381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288"/>
      <c r="B102" s="5" t="s">
        <v>50</v>
      </c>
      <c r="C102" s="290" t="s">
        <v>107</v>
      </c>
      <c r="D102" s="293">
        <f>23200+10240</f>
        <v>33440</v>
      </c>
      <c r="E102" s="293">
        <f>D102*'[1]Прил 5 Расчет стоим 1 чел.часа '!$C$14</f>
        <v>10443312</v>
      </c>
      <c r="F102" s="296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288"/>
      <c r="B103" s="5" t="s">
        <v>51</v>
      </c>
      <c r="C103" s="291"/>
      <c r="D103" s="294"/>
      <c r="E103" s="294"/>
      <c r="F103" s="297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288"/>
      <c r="B104" s="5" t="s">
        <v>52</v>
      </c>
      <c r="C104" s="291"/>
      <c r="D104" s="294"/>
      <c r="E104" s="294"/>
      <c r="F104" s="297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288"/>
      <c r="B105" s="5" t="s">
        <v>53</v>
      </c>
      <c r="C105" s="291"/>
      <c r="D105" s="294"/>
      <c r="E105" s="294"/>
      <c r="F105" s="297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288"/>
      <c r="B106" s="7" t="s">
        <v>140</v>
      </c>
      <c r="C106" s="291"/>
      <c r="D106" s="294"/>
      <c r="E106" s="294"/>
      <c r="F106" s="297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289"/>
      <c r="B107" s="5" t="s">
        <v>54</v>
      </c>
      <c r="C107" s="292"/>
      <c r="D107" s="295"/>
      <c r="E107" s="295"/>
      <c r="F107" s="298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78" t="s">
        <v>412</v>
      </c>
      <c r="B108" s="9" t="s">
        <v>55</v>
      </c>
      <c r="C108" s="281" t="s">
        <v>107</v>
      </c>
      <c r="D108" s="284">
        <v>40131</v>
      </c>
      <c r="E108" s="284">
        <f>D108*'[1]Прил 5 Расчет стоим 1 чел.часа '!$C$14</f>
        <v>12532911</v>
      </c>
      <c r="F108" s="299">
        <f>E108/H5/12</f>
        <v>0.251</v>
      </c>
      <c r="G108" s="246">
        <f>F108</f>
        <v>0.251</v>
      </c>
      <c r="H108" s="246">
        <f>G108</f>
        <v>0.251</v>
      </c>
      <c r="I108" s="246">
        <f>F108</f>
        <v>0.251</v>
      </c>
      <c r="J108" s="246">
        <f>F108</f>
        <v>0.251</v>
      </c>
      <c r="K108" s="246">
        <f>F108</f>
        <v>0.251</v>
      </c>
      <c r="L108" s="246">
        <f>F108</f>
        <v>0.251</v>
      </c>
      <c r="M108" s="249">
        <f>F108</f>
        <v>0.251</v>
      </c>
      <c r="N108" s="249">
        <f>F108</f>
        <v>0.251</v>
      </c>
      <c r="O108" s="246">
        <f>F108</f>
        <v>0.251</v>
      </c>
      <c r="P108" s="246">
        <f>F108</f>
        <v>0.251</v>
      </c>
      <c r="Q108" s="246">
        <f>F108</f>
        <v>0.251</v>
      </c>
      <c r="R108" s="246">
        <f>F108</f>
        <v>0.251</v>
      </c>
      <c r="S108" s="249">
        <f>F108</f>
        <v>0.251</v>
      </c>
      <c r="T108" s="249">
        <f>F108</f>
        <v>0.251</v>
      </c>
      <c r="U108" s="246">
        <f>F108</f>
        <v>0.251</v>
      </c>
      <c r="V108" s="246">
        <f>F108</f>
        <v>0.251</v>
      </c>
      <c r="W108" s="246">
        <f>F108</f>
        <v>0.251</v>
      </c>
      <c r="X108" s="246">
        <f>F108</f>
        <v>0.251</v>
      </c>
      <c r="Y108" s="249">
        <f>F108</f>
        <v>0.251</v>
      </c>
      <c r="Z108" s="249">
        <f>F108</f>
        <v>0.251</v>
      </c>
      <c r="AA108" s="249">
        <f>F108</f>
        <v>0.251</v>
      </c>
      <c r="AB108" s="249">
        <f>F108</f>
        <v>0.251</v>
      </c>
      <c r="AC108" s="249">
        <f>F108</f>
        <v>0.251</v>
      </c>
      <c r="AD108" s="249">
        <f>F108</f>
        <v>0.251</v>
      </c>
    </row>
    <row r="109" spans="1:30" ht="22.5" customHeight="1">
      <c r="A109" s="279"/>
      <c r="B109" s="9" t="s">
        <v>65</v>
      </c>
      <c r="C109" s="282"/>
      <c r="D109" s="285"/>
      <c r="E109" s="285"/>
      <c r="F109" s="300"/>
      <c r="G109" s="253"/>
      <c r="H109" s="253"/>
      <c r="I109" s="248"/>
      <c r="J109" s="248"/>
      <c r="K109" s="253"/>
      <c r="L109" s="253"/>
      <c r="M109" s="251"/>
      <c r="N109" s="251"/>
      <c r="O109" s="253"/>
      <c r="P109" s="253"/>
      <c r="Q109" s="253"/>
      <c r="R109" s="253"/>
      <c r="S109" s="251"/>
      <c r="T109" s="251"/>
      <c r="U109" s="253"/>
      <c r="V109" s="253"/>
      <c r="W109" s="253"/>
      <c r="X109" s="253"/>
      <c r="Y109" s="251"/>
      <c r="Z109" s="251"/>
      <c r="AA109" s="251"/>
      <c r="AB109" s="251"/>
      <c r="AC109" s="251"/>
      <c r="AD109" s="251"/>
    </row>
    <row r="110" spans="1:30" ht="114" hidden="1">
      <c r="A110" s="279"/>
      <c r="B110" s="9" t="s">
        <v>153</v>
      </c>
      <c r="C110" s="282"/>
      <c r="D110" s="285"/>
      <c r="E110" s="285"/>
      <c r="F110" s="300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79"/>
      <c r="B111" s="9" t="s">
        <v>138</v>
      </c>
      <c r="C111" s="282"/>
      <c r="D111" s="285"/>
      <c r="E111" s="285"/>
      <c r="F111" s="300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78" t="s">
        <v>413</v>
      </c>
      <c r="B112" s="12" t="s">
        <v>56</v>
      </c>
      <c r="C112" s="308" t="s">
        <v>107</v>
      </c>
      <c r="D112" s="284">
        <v>187775</v>
      </c>
      <c r="E112" s="284">
        <f>D112*'[1]Прил 5 Расчет стоим 1 чел.часа '!$C$14</f>
        <v>58642133</v>
      </c>
      <c r="F112" s="299">
        <f>E112/H5/12</f>
        <v>1.174</v>
      </c>
      <c r="G112" s="246">
        <f>F112</f>
        <v>1.174</v>
      </c>
      <c r="H112" s="246">
        <f>G112</f>
        <v>1.174</v>
      </c>
      <c r="I112" s="246">
        <f>F112</f>
        <v>1.174</v>
      </c>
      <c r="J112" s="246">
        <f>F112</f>
        <v>1.174</v>
      </c>
      <c r="K112" s="246">
        <f>F112*2</f>
        <v>2.348</v>
      </c>
      <c r="L112" s="246">
        <f>F112*2</f>
        <v>2.348</v>
      </c>
      <c r="M112" s="249">
        <f>F112</f>
        <v>1.174</v>
      </c>
      <c r="N112" s="249">
        <f>F112</f>
        <v>1.174</v>
      </c>
      <c r="O112" s="246">
        <f>F112</f>
        <v>1.174</v>
      </c>
      <c r="P112" s="246">
        <f>F112</f>
        <v>1.174</v>
      </c>
      <c r="Q112" s="246">
        <f>F112</f>
        <v>1.174</v>
      </c>
      <c r="R112" s="246">
        <f>F112</f>
        <v>1.174</v>
      </c>
      <c r="S112" s="249">
        <f>F112</f>
        <v>1.174</v>
      </c>
      <c r="T112" s="249">
        <f>F112</f>
        <v>1.174</v>
      </c>
      <c r="U112" s="246">
        <f>F112</f>
        <v>1.174</v>
      </c>
      <c r="V112" s="246">
        <f>F112</f>
        <v>1.174</v>
      </c>
      <c r="W112" s="246">
        <f>F112</f>
        <v>1.174</v>
      </c>
      <c r="X112" s="246">
        <f>F112</f>
        <v>1.174</v>
      </c>
      <c r="Y112" s="249">
        <f>F112</f>
        <v>1.174</v>
      </c>
      <c r="Z112" s="249">
        <f>F112</f>
        <v>1.174</v>
      </c>
      <c r="AA112" s="249">
        <f>F112</f>
        <v>1.174</v>
      </c>
      <c r="AB112" s="249">
        <f>F112</f>
        <v>1.174</v>
      </c>
      <c r="AC112" s="249">
        <f>F112</f>
        <v>1.174</v>
      </c>
      <c r="AD112" s="249">
        <f>F112</f>
        <v>1.174</v>
      </c>
    </row>
    <row r="113" spans="1:30" ht="62.25" customHeight="1">
      <c r="A113" s="279"/>
      <c r="B113" s="13" t="s">
        <v>429</v>
      </c>
      <c r="C113" s="309"/>
      <c r="D113" s="285"/>
      <c r="E113" s="285"/>
      <c r="F113" s="300"/>
      <c r="G113" s="253"/>
      <c r="H113" s="253"/>
      <c r="I113" s="248"/>
      <c r="J113" s="248"/>
      <c r="K113" s="253"/>
      <c r="L113" s="253"/>
      <c r="M113" s="251"/>
      <c r="N113" s="251"/>
      <c r="O113" s="253"/>
      <c r="P113" s="253"/>
      <c r="Q113" s="253"/>
      <c r="R113" s="253"/>
      <c r="S113" s="251"/>
      <c r="T113" s="251"/>
      <c r="U113" s="253"/>
      <c r="V113" s="253"/>
      <c r="W113" s="253"/>
      <c r="X113" s="253"/>
      <c r="Y113" s="251"/>
      <c r="Z113" s="251"/>
      <c r="AA113" s="251"/>
      <c r="AB113" s="251"/>
      <c r="AC113" s="251"/>
      <c r="AD113" s="251"/>
    </row>
    <row r="114" spans="1:30" ht="26.25" customHeight="1" hidden="1">
      <c r="A114" s="279"/>
      <c r="B114" s="13" t="s">
        <v>430</v>
      </c>
      <c r="C114" s="309"/>
      <c r="D114" s="285"/>
      <c r="E114" s="285"/>
      <c r="F114" s="300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79"/>
      <c r="B115" s="9" t="s">
        <v>57</v>
      </c>
      <c r="C115" s="309"/>
      <c r="D115" s="285"/>
      <c r="E115" s="285"/>
      <c r="F115" s="300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79"/>
      <c r="B116" s="9" t="s">
        <v>58</v>
      </c>
      <c r="C116" s="309"/>
      <c r="D116" s="285"/>
      <c r="E116" s="285"/>
      <c r="F116" s="300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79"/>
      <c r="B117" s="9" t="s">
        <v>59</v>
      </c>
      <c r="C117" s="309"/>
      <c r="D117" s="285"/>
      <c r="E117" s="285"/>
      <c r="F117" s="300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79"/>
      <c r="B118" s="9" t="s">
        <v>60</v>
      </c>
      <c r="C118" s="309"/>
      <c r="D118" s="285"/>
      <c r="E118" s="285"/>
      <c r="F118" s="300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79"/>
      <c r="B119" s="9" t="s">
        <v>61</v>
      </c>
      <c r="C119" s="309"/>
      <c r="D119" s="285"/>
      <c r="E119" s="285"/>
      <c r="F119" s="300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79"/>
      <c r="B120" s="9" t="s">
        <v>62</v>
      </c>
      <c r="C120" s="309"/>
      <c r="D120" s="285"/>
      <c r="E120" s="285"/>
      <c r="F120" s="300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79"/>
      <c r="B121" s="9" t="s">
        <v>63</v>
      </c>
      <c r="C121" s="309"/>
      <c r="D121" s="285"/>
      <c r="E121" s="285"/>
      <c r="F121" s="300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79"/>
      <c r="B122" s="9" t="s">
        <v>64</v>
      </c>
      <c r="C122" s="309"/>
      <c r="D122" s="285"/>
      <c r="E122" s="285"/>
      <c r="F122" s="300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79"/>
      <c r="B123" s="9" t="s">
        <v>66</v>
      </c>
      <c r="C123" s="309"/>
      <c r="D123" s="285"/>
      <c r="E123" s="285"/>
      <c r="F123" s="300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79"/>
      <c r="B124" s="9" t="s">
        <v>67</v>
      </c>
      <c r="C124" s="309"/>
      <c r="D124" s="285"/>
      <c r="E124" s="285"/>
      <c r="F124" s="300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79"/>
      <c r="B125" s="9" t="s">
        <v>128</v>
      </c>
      <c r="C125" s="309"/>
      <c r="D125" s="285"/>
      <c r="E125" s="285"/>
      <c r="F125" s="300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79"/>
      <c r="B126" s="9" t="s">
        <v>125</v>
      </c>
      <c r="C126" s="309"/>
      <c r="D126" s="285"/>
      <c r="E126" s="285"/>
      <c r="F126" s="300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79"/>
      <c r="B127" s="9" t="s">
        <v>126</v>
      </c>
      <c r="C127" s="309"/>
      <c r="D127" s="285"/>
      <c r="E127" s="285"/>
      <c r="F127" s="300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80"/>
      <c r="B128" s="9" t="s">
        <v>127</v>
      </c>
      <c r="C128" s="310"/>
      <c r="D128" s="286"/>
      <c r="E128" s="286"/>
      <c r="F128" s="301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78" t="s">
        <v>414</v>
      </c>
      <c r="B129" s="9" t="s">
        <v>103</v>
      </c>
      <c r="C129" s="281" t="s">
        <v>107</v>
      </c>
      <c r="D129" s="284">
        <f>178192-62184</f>
        <v>116008</v>
      </c>
      <c r="E129" s="284">
        <f>D129*'[1]Прил 5 Расчет стоим 1 чел.часа '!$C$14</f>
        <v>36229298</v>
      </c>
      <c r="F129" s="299">
        <f>E129/H5/12</f>
        <v>0.725</v>
      </c>
      <c r="G129" s="246">
        <f>F129</f>
        <v>0.725</v>
      </c>
      <c r="H129" s="246">
        <f>G129</f>
        <v>0.725</v>
      </c>
      <c r="I129" s="246">
        <f>F129</f>
        <v>0.725</v>
      </c>
      <c r="J129" s="246">
        <f>F129</f>
        <v>0.725</v>
      </c>
      <c r="K129" s="246">
        <f>F129*2</f>
        <v>1.45</v>
      </c>
      <c r="L129" s="246">
        <f>F129*2</f>
        <v>1.45</v>
      </c>
      <c r="M129" s="249">
        <f>F129</f>
        <v>0.725</v>
      </c>
      <c r="N129" s="249">
        <f>F129</f>
        <v>0.725</v>
      </c>
      <c r="O129" s="246">
        <f>F129</f>
        <v>0.725</v>
      </c>
      <c r="P129" s="246">
        <f>F129</f>
        <v>0.725</v>
      </c>
      <c r="Q129" s="246">
        <f>F129</f>
        <v>0.725</v>
      </c>
      <c r="R129" s="246">
        <f>F129</f>
        <v>0.725</v>
      </c>
      <c r="S129" s="249">
        <f>F129</f>
        <v>0.725</v>
      </c>
      <c r="T129" s="249">
        <f>F129</f>
        <v>0.725</v>
      </c>
      <c r="U129" s="246">
        <f>F129</f>
        <v>0.725</v>
      </c>
      <c r="V129" s="246">
        <f>F129</f>
        <v>0.725</v>
      </c>
      <c r="W129" s="246">
        <f>F129</f>
        <v>0.725</v>
      </c>
      <c r="X129" s="246">
        <f>F129</f>
        <v>0.725</v>
      </c>
      <c r="Y129" s="249">
        <f>F129</f>
        <v>0.725</v>
      </c>
      <c r="Z129" s="249">
        <f>F129</f>
        <v>0.725</v>
      </c>
      <c r="AA129" s="249">
        <f>F129</f>
        <v>0.725</v>
      </c>
      <c r="AB129" s="249">
        <f>F129</f>
        <v>0.725</v>
      </c>
      <c r="AC129" s="249">
        <f>F129</f>
        <v>0.725</v>
      </c>
      <c r="AD129" s="249">
        <f>F129</f>
        <v>0.725</v>
      </c>
    </row>
    <row r="130" spans="1:30" ht="15" customHeight="1">
      <c r="A130" s="279"/>
      <c r="B130" s="9" t="s">
        <v>145</v>
      </c>
      <c r="C130" s="282"/>
      <c r="D130" s="285"/>
      <c r="E130" s="285"/>
      <c r="F130" s="300"/>
      <c r="G130" s="252"/>
      <c r="H130" s="252"/>
      <c r="I130" s="247"/>
      <c r="J130" s="247"/>
      <c r="K130" s="252"/>
      <c r="L130" s="252"/>
      <c r="M130" s="250"/>
      <c r="N130" s="250"/>
      <c r="O130" s="252"/>
      <c r="P130" s="252"/>
      <c r="Q130" s="252"/>
      <c r="R130" s="252"/>
      <c r="S130" s="250"/>
      <c r="T130" s="250"/>
      <c r="U130" s="252"/>
      <c r="V130" s="252"/>
      <c r="W130" s="252"/>
      <c r="X130" s="252"/>
      <c r="Y130" s="250"/>
      <c r="Z130" s="250"/>
      <c r="AA130" s="250"/>
      <c r="AB130" s="250"/>
      <c r="AC130" s="250"/>
      <c r="AD130" s="250"/>
    </row>
    <row r="131" spans="1:30" ht="6.75" customHeight="1" hidden="1">
      <c r="A131" s="279"/>
      <c r="B131" s="31" t="s">
        <v>68</v>
      </c>
      <c r="C131" s="282"/>
      <c r="D131" s="285"/>
      <c r="E131" s="285"/>
      <c r="F131" s="300"/>
      <c r="G131" s="253"/>
      <c r="H131" s="253"/>
      <c r="I131" s="82"/>
      <c r="J131" s="82"/>
      <c r="K131" s="253"/>
      <c r="L131" s="253"/>
      <c r="M131" s="251"/>
      <c r="N131" s="251"/>
      <c r="O131" s="253"/>
      <c r="P131" s="253"/>
      <c r="Q131" s="253"/>
      <c r="R131" s="253"/>
      <c r="S131" s="251"/>
      <c r="T131" s="251"/>
      <c r="U131" s="253"/>
      <c r="V131" s="253"/>
      <c r="W131" s="253"/>
      <c r="X131" s="253"/>
      <c r="Y131" s="251"/>
      <c r="Z131" s="251"/>
      <c r="AA131" s="251"/>
      <c r="AB131" s="251"/>
      <c r="AC131" s="251"/>
      <c r="AD131" s="251"/>
    </row>
    <row r="132" spans="1:30" ht="20.25" customHeight="1">
      <c r="A132" s="279"/>
      <c r="B132" s="278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80"/>
      <c r="B133" s="280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78" t="s">
        <v>159</v>
      </c>
      <c r="B134" s="9" t="s">
        <v>104</v>
      </c>
      <c r="C134" s="281" t="s">
        <v>107</v>
      </c>
      <c r="D134" s="284">
        <v>130407</v>
      </c>
      <c r="E134" s="284">
        <f>D134*'[1]Прил 5 Расчет стоим 1 чел.часа '!$C$14</f>
        <v>40726106</v>
      </c>
      <c r="F134" s="299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79"/>
      <c r="B135" s="9" t="s">
        <v>70</v>
      </c>
      <c r="C135" s="282"/>
      <c r="D135" s="285"/>
      <c r="E135" s="285"/>
      <c r="F135" s="300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79"/>
      <c r="B136" s="9" t="s">
        <v>71</v>
      </c>
      <c r="C136" s="282"/>
      <c r="D136" s="285"/>
      <c r="E136" s="285"/>
      <c r="F136" s="300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79"/>
      <c r="B137" s="9" t="s">
        <v>149</v>
      </c>
      <c r="C137" s="282"/>
      <c r="D137" s="285"/>
      <c r="E137" s="285"/>
      <c r="F137" s="300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79"/>
      <c r="B138" s="9" t="s">
        <v>72</v>
      </c>
      <c r="C138" s="282"/>
      <c r="D138" s="285"/>
      <c r="E138" s="285"/>
      <c r="F138" s="300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79"/>
      <c r="B139" s="12" t="s">
        <v>73</v>
      </c>
      <c r="C139" s="282"/>
      <c r="D139" s="285"/>
      <c r="E139" s="285"/>
      <c r="F139" s="300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79"/>
      <c r="B140" s="9" t="s">
        <v>74</v>
      </c>
      <c r="C140" s="282"/>
      <c r="D140" s="285"/>
      <c r="E140" s="285"/>
      <c r="F140" s="300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79"/>
      <c r="B141" s="9" t="s">
        <v>75</v>
      </c>
      <c r="C141" s="282"/>
      <c r="D141" s="285"/>
      <c r="E141" s="285"/>
      <c r="F141" s="300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79"/>
      <c r="B142" s="9" t="s">
        <v>76</v>
      </c>
      <c r="C142" s="282"/>
      <c r="D142" s="285"/>
      <c r="E142" s="285"/>
      <c r="F142" s="300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79"/>
      <c r="B143" s="9" t="s">
        <v>77</v>
      </c>
      <c r="C143" s="282"/>
      <c r="D143" s="285"/>
      <c r="E143" s="285"/>
      <c r="F143" s="300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80"/>
      <c r="B144" s="9" t="s">
        <v>154</v>
      </c>
      <c r="C144" s="283"/>
      <c r="D144" s="286"/>
      <c r="E144" s="286"/>
      <c r="F144" s="301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287" t="s">
        <v>382</v>
      </c>
      <c r="B145" s="5" t="s">
        <v>69</v>
      </c>
      <c r="C145" s="315"/>
      <c r="D145" s="318"/>
      <c r="E145" s="321">
        <f>'[1]Прил 5 Расчет стоим 1 чел.часа '!$C$22</f>
        <v>15935160</v>
      </c>
      <c r="F145" s="312">
        <f>E145/H5/12</f>
        <v>0.319</v>
      </c>
      <c r="G145" s="351"/>
      <c r="H145" s="246">
        <f>'[3]2014'!$E$18</f>
        <v>0.443</v>
      </c>
      <c r="I145" s="246"/>
      <c r="J145" s="246">
        <f>'[3]2014'!$E$18</f>
        <v>0.443</v>
      </c>
      <c r="K145" s="351"/>
      <c r="L145" s="246">
        <f>'[3]2014'!$E$18</f>
        <v>0.443</v>
      </c>
      <c r="M145" s="360"/>
      <c r="N145" s="249">
        <f>'[3]2014'!$E$18</f>
        <v>0.443</v>
      </c>
      <c r="O145" s="351"/>
      <c r="P145" s="246">
        <f>'[3]2014'!$E$18</f>
        <v>0.443</v>
      </c>
      <c r="Q145" s="351"/>
      <c r="R145" s="246">
        <f>'[3]2014'!$E$18</f>
        <v>0.443</v>
      </c>
      <c r="S145" s="360"/>
      <c r="T145" s="249">
        <f>'[3]2014'!$E$18</f>
        <v>0.443</v>
      </c>
      <c r="U145" s="351"/>
      <c r="V145" s="246">
        <f>'[3]2014'!$E$18</f>
        <v>0.443</v>
      </c>
      <c r="W145" s="351"/>
      <c r="X145" s="246">
        <f>'[3]2014'!$E$18</f>
        <v>0.443</v>
      </c>
      <c r="Y145" s="360"/>
      <c r="Z145" s="249">
        <f>'[3]2014'!$E$18</f>
        <v>0.443</v>
      </c>
      <c r="AA145" s="249"/>
      <c r="AB145" s="249">
        <f>'[3]2014'!$E$18</f>
        <v>0.443</v>
      </c>
      <c r="AC145" s="360"/>
      <c r="AD145" s="249">
        <f>'[3]2014'!$E$18</f>
        <v>0.443</v>
      </c>
    </row>
    <row r="146" spans="1:30" ht="26.25" customHeight="1">
      <c r="A146" s="288"/>
      <c r="B146" s="9" t="s">
        <v>78</v>
      </c>
      <c r="C146" s="316"/>
      <c r="D146" s="319"/>
      <c r="E146" s="322"/>
      <c r="F146" s="313"/>
      <c r="G146" s="252"/>
      <c r="H146" s="252"/>
      <c r="I146" s="247"/>
      <c r="J146" s="247"/>
      <c r="K146" s="252"/>
      <c r="L146" s="252"/>
      <c r="M146" s="250"/>
      <c r="N146" s="250"/>
      <c r="O146" s="252"/>
      <c r="P146" s="252"/>
      <c r="Q146" s="252"/>
      <c r="R146" s="252"/>
      <c r="S146" s="250"/>
      <c r="T146" s="250"/>
      <c r="U146" s="252"/>
      <c r="V146" s="252"/>
      <c r="W146" s="252"/>
      <c r="X146" s="252"/>
      <c r="Y146" s="250"/>
      <c r="Z146" s="250"/>
      <c r="AA146" s="250"/>
      <c r="AB146" s="250"/>
      <c r="AC146" s="250"/>
      <c r="AD146" s="250"/>
    </row>
    <row r="147" spans="1:30" ht="27.75" customHeight="1">
      <c r="A147" s="288"/>
      <c r="B147" s="5" t="s">
        <v>79</v>
      </c>
      <c r="C147" s="317"/>
      <c r="D147" s="320"/>
      <c r="E147" s="323"/>
      <c r="F147" s="314"/>
      <c r="G147" s="253"/>
      <c r="H147" s="253"/>
      <c r="I147" s="248"/>
      <c r="J147" s="248"/>
      <c r="K147" s="253"/>
      <c r="L147" s="253"/>
      <c r="M147" s="251"/>
      <c r="N147" s="251"/>
      <c r="O147" s="253"/>
      <c r="P147" s="253"/>
      <c r="Q147" s="253"/>
      <c r="R147" s="253"/>
      <c r="S147" s="251"/>
      <c r="T147" s="251"/>
      <c r="U147" s="253"/>
      <c r="V147" s="253"/>
      <c r="W147" s="253"/>
      <c r="X147" s="253"/>
      <c r="Y147" s="251"/>
      <c r="Z147" s="251"/>
      <c r="AA147" s="251"/>
      <c r="AB147" s="251"/>
      <c r="AC147" s="251"/>
      <c r="AD147" s="251"/>
    </row>
    <row r="148" spans="1:30" ht="29.25" customHeight="1">
      <c r="A148" s="302" t="s">
        <v>383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03"/>
      <c r="B149" s="9" t="s">
        <v>81</v>
      </c>
      <c r="C149" s="305"/>
      <c r="D149" s="306"/>
      <c r="E149" s="307">
        <f>'[1]Прил 5 Расчет стоим 1 чел.часа '!$C$23</f>
        <v>23727903</v>
      </c>
      <c r="F149" s="311">
        <f>E149/H5/12</f>
        <v>0.475</v>
      </c>
      <c r="G149" s="352">
        <v>0</v>
      </c>
      <c r="H149" s="352">
        <v>0</v>
      </c>
      <c r="I149" s="85"/>
      <c r="J149" s="85"/>
      <c r="K149" s="352">
        <v>0</v>
      </c>
      <c r="L149" s="352">
        <f aca="true" t="shared" si="3" ref="L149:AD149">K149</f>
        <v>0</v>
      </c>
      <c r="M149" s="249">
        <v>0</v>
      </c>
      <c r="N149" s="249">
        <f t="shared" si="3"/>
        <v>0</v>
      </c>
      <c r="O149" s="352">
        <v>0</v>
      </c>
      <c r="P149" s="352">
        <f t="shared" si="3"/>
        <v>0</v>
      </c>
      <c r="Q149" s="352">
        <v>0</v>
      </c>
      <c r="R149" s="352">
        <f t="shared" si="3"/>
        <v>0</v>
      </c>
      <c r="S149" s="249">
        <v>0</v>
      </c>
      <c r="T149" s="249">
        <f t="shared" si="3"/>
        <v>0</v>
      </c>
      <c r="U149" s="352">
        <f>'[3]2014'!$E$6+'[3]2014'!$E$8</f>
        <v>1.912</v>
      </c>
      <c r="V149" s="352">
        <f t="shared" si="3"/>
        <v>1.912</v>
      </c>
      <c r="W149" s="352">
        <f t="shared" si="3"/>
        <v>1.912</v>
      </c>
      <c r="X149" s="352">
        <f t="shared" si="3"/>
        <v>1.912</v>
      </c>
      <c r="Y149" s="249">
        <f t="shared" si="3"/>
        <v>1.912</v>
      </c>
      <c r="Z149" s="249">
        <f t="shared" si="3"/>
        <v>1.912</v>
      </c>
      <c r="AA149" s="249">
        <f t="shared" si="3"/>
        <v>1.912</v>
      </c>
      <c r="AB149" s="249">
        <f t="shared" si="3"/>
        <v>1.912</v>
      </c>
      <c r="AC149" s="249">
        <f t="shared" si="3"/>
        <v>1.912</v>
      </c>
      <c r="AD149" s="249">
        <f t="shared" si="3"/>
        <v>1.912</v>
      </c>
    </row>
    <row r="150" spans="1:30" ht="9" customHeight="1">
      <c r="A150" s="303"/>
      <c r="B150" s="9" t="s">
        <v>82</v>
      </c>
      <c r="C150" s="305"/>
      <c r="D150" s="306"/>
      <c r="E150" s="307"/>
      <c r="F150" s="311"/>
      <c r="G150" s="353"/>
      <c r="H150" s="353"/>
      <c r="I150" s="86"/>
      <c r="J150" s="86"/>
      <c r="K150" s="353"/>
      <c r="L150" s="353"/>
      <c r="M150" s="251"/>
      <c r="N150" s="251"/>
      <c r="O150" s="353"/>
      <c r="P150" s="353"/>
      <c r="Q150" s="353"/>
      <c r="R150" s="353"/>
      <c r="S150" s="251"/>
      <c r="T150" s="251"/>
      <c r="U150" s="353"/>
      <c r="V150" s="353"/>
      <c r="W150" s="353"/>
      <c r="X150" s="353"/>
      <c r="Y150" s="251"/>
      <c r="Z150" s="251"/>
      <c r="AA150" s="251"/>
      <c r="AB150" s="251"/>
      <c r="AC150" s="251"/>
      <c r="AD150" s="251"/>
    </row>
    <row r="151" spans="1:30" ht="25.5" customHeight="1">
      <c r="A151" s="303"/>
      <c r="B151" s="9" t="s">
        <v>384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04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324" t="s">
        <v>385</v>
      </c>
      <c r="B153" s="9" t="s">
        <v>83</v>
      </c>
      <c r="C153" s="327" t="s">
        <v>108</v>
      </c>
      <c r="D153" s="330">
        <v>667679</v>
      </c>
      <c r="E153" s="330">
        <f>D153*'[1]Прил 5 Расчет стоим 1 чел.часа '!$B$14</f>
        <v>163214132</v>
      </c>
      <c r="F153" s="333">
        <f>E153/H5/12</f>
        <v>3.267</v>
      </c>
      <c r="G153" s="246">
        <f>F153</f>
        <v>3.267</v>
      </c>
      <c r="H153" s="246">
        <f>G153</f>
        <v>3.267</v>
      </c>
      <c r="I153" s="246"/>
      <c r="J153" s="246"/>
      <c r="K153" s="351"/>
      <c r="L153" s="246"/>
      <c r="M153" s="249">
        <f>F153</f>
        <v>3.267</v>
      </c>
      <c r="N153" s="249">
        <f>F153</f>
        <v>3.267</v>
      </c>
      <c r="O153" s="246">
        <f>F153</f>
        <v>3.267</v>
      </c>
      <c r="P153" s="246">
        <f>F153</f>
        <v>3.267</v>
      </c>
      <c r="Q153" s="246">
        <f>F153</f>
        <v>3.267</v>
      </c>
      <c r="R153" s="246">
        <f>F153</f>
        <v>3.267</v>
      </c>
      <c r="S153" s="249">
        <f>F153</f>
        <v>3.267</v>
      </c>
      <c r="T153" s="249">
        <f>F153</f>
        <v>3.267</v>
      </c>
      <c r="U153" s="246">
        <f>F153</f>
        <v>3.267</v>
      </c>
      <c r="V153" s="246">
        <f>F153</f>
        <v>3.267</v>
      </c>
      <c r="W153" s="246">
        <f>F153</f>
        <v>3.267</v>
      </c>
      <c r="X153" s="246">
        <f>F153</f>
        <v>3.267</v>
      </c>
      <c r="Y153" s="249">
        <f>F153</f>
        <v>3.267</v>
      </c>
      <c r="Z153" s="249">
        <f>F153</f>
        <v>3.267</v>
      </c>
      <c r="AA153" s="249">
        <f>F153</f>
        <v>3.267</v>
      </c>
      <c r="AB153" s="249">
        <f>F153</f>
        <v>3.267</v>
      </c>
      <c r="AC153" s="249">
        <f>F153</f>
        <v>3.267</v>
      </c>
      <c r="AD153" s="249">
        <f>F153</f>
        <v>3.267</v>
      </c>
    </row>
    <row r="154" spans="1:30" ht="12.75" customHeight="1">
      <c r="A154" s="325"/>
      <c r="B154" s="9" t="s">
        <v>84</v>
      </c>
      <c r="C154" s="328"/>
      <c r="D154" s="331"/>
      <c r="E154" s="331"/>
      <c r="F154" s="334"/>
      <c r="G154" s="247"/>
      <c r="H154" s="247"/>
      <c r="I154" s="247"/>
      <c r="J154" s="247"/>
      <c r="K154" s="252"/>
      <c r="L154" s="252"/>
      <c r="M154" s="254"/>
      <c r="N154" s="254"/>
      <c r="O154" s="252"/>
      <c r="P154" s="252"/>
      <c r="Q154" s="252"/>
      <c r="R154" s="252"/>
      <c r="S154" s="254"/>
      <c r="T154" s="254"/>
      <c r="U154" s="247"/>
      <c r="V154" s="247"/>
      <c r="W154" s="247"/>
      <c r="X154" s="247"/>
      <c r="Y154" s="254"/>
      <c r="Z154" s="254"/>
      <c r="AA154" s="250"/>
      <c r="AB154" s="250"/>
      <c r="AC154" s="254"/>
      <c r="AD154" s="254"/>
    </row>
    <row r="155" spans="1:30" ht="14.25" customHeight="1">
      <c r="A155" s="325"/>
      <c r="B155" s="9" t="s">
        <v>88</v>
      </c>
      <c r="C155" s="328"/>
      <c r="D155" s="331"/>
      <c r="E155" s="331"/>
      <c r="F155" s="334"/>
      <c r="G155" s="247"/>
      <c r="H155" s="247"/>
      <c r="I155" s="247"/>
      <c r="J155" s="247"/>
      <c r="K155" s="252"/>
      <c r="L155" s="252"/>
      <c r="M155" s="254"/>
      <c r="N155" s="254"/>
      <c r="O155" s="252"/>
      <c r="P155" s="252"/>
      <c r="Q155" s="252"/>
      <c r="R155" s="252"/>
      <c r="S155" s="254"/>
      <c r="T155" s="254"/>
      <c r="U155" s="247"/>
      <c r="V155" s="247"/>
      <c r="W155" s="247"/>
      <c r="X155" s="247"/>
      <c r="Y155" s="254"/>
      <c r="Z155" s="254"/>
      <c r="AA155" s="250"/>
      <c r="AB155" s="250"/>
      <c r="AC155" s="254"/>
      <c r="AD155" s="254"/>
    </row>
    <row r="156" spans="1:30" ht="7.5" customHeight="1">
      <c r="A156" s="325"/>
      <c r="B156" s="9" t="s">
        <v>87</v>
      </c>
      <c r="C156" s="328"/>
      <c r="D156" s="331"/>
      <c r="E156" s="331"/>
      <c r="F156" s="334"/>
      <c r="G156" s="247"/>
      <c r="H156" s="247"/>
      <c r="I156" s="247"/>
      <c r="J156" s="247"/>
      <c r="K156" s="252"/>
      <c r="L156" s="252"/>
      <c r="M156" s="254"/>
      <c r="N156" s="254"/>
      <c r="O156" s="252"/>
      <c r="P156" s="252"/>
      <c r="Q156" s="252"/>
      <c r="R156" s="252"/>
      <c r="S156" s="254"/>
      <c r="T156" s="254"/>
      <c r="U156" s="247"/>
      <c r="V156" s="247"/>
      <c r="W156" s="247"/>
      <c r="X156" s="247"/>
      <c r="Y156" s="254"/>
      <c r="Z156" s="254"/>
      <c r="AA156" s="250"/>
      <c r="AB156" s="250"/>
      <c r="AC156" s="254"/>
      <c r="AD156" s="254"/>
    </row>
    <row r="157" spans="1:30" ht="3" customHeight="1">
      <c r="A157" s="325"/>
      <c r="B157" s="9" t="s">
        <v>86</v>
      </c>
      <c r="C157" s="328"/>
      <c r="D157" s="331"/>
      <c r="E157" s="331"/>
      <c r="F157" s="334"/>
      <c r="G157" s="247"/>
      <c r="H157" s="247"/>
      <c r="I157" s="247"/>
      <c r="J157" s="247"/>
      <c r="K157" s="252"/>
      <c r="L157" s="252"/>
      <c r="M157" s="254"/>
      <c r="N157" s="254"/>
      <c r="O157" s="252"/>
      <c r="P157" s="252"/>
      <c r="Q157" s="252"/>
      <c r="R157" s="252"/>
      <c r="S157" s="254"/>
      <c r="T157" s="254"/>
      <c r="U157" s="247"/>
      <c r="V157" s="247"/>
      <c r="W157" s="247"/>
      <c r="X157" s="247"/>
      <c r="Y157" s="254"/>
      <c r="Z157" s="254"/>
      <c r="AA157" s="250"/>
      <c r="AB157" s="250"/>
      <c r="AC157" s="254"/>
      <c r="AD157" s="254"/>
    </row>
    <row r="158" spans="1:30" ht="14.25" customHeight="1" hidden="1">
      <c r="A158" s="325"/>
      <c r="B158" s="9" t="s">
        <v>85</v>
      </c>
      <c r="C158" s="328"/>
      <c r="D158" s="331"/>
      <c r="E158" s="331"/>
      <c r="F158" s="334"/>
      <c r="G158" s="247"/>
      <c r="H158" s="247"/>
      <c r="I158" s="83"/>
      <c r="J158" s="83"/>
      <c r="K158" s="252"/>
      <c r="L158" s="252"/>
      <c r="M158" s="254"/>
      <c r="N158" s="254"/>
      <c r="O158" s="252"/>
      <c r="P158" s="252"/>
      <c r="Q158" s="252"/>
      <c r="R158" s="252"/>
      <c r="S158" s="254"/>
      <c r="T158" s="254"/>
      <c r="U158" s="247"/>
      <c r="V158" s="247"/>
      <c r="W158" s="247"/>
      <c r="X158" s="247"/>
      <c r="Y158" s="254"/>
      <c r="Z158" s="254"/>
      <c r="AA158" s="250"/>
      <c r="AB158" s="250"/>
      <c r="AC158" s="254"/>
      <c r="AD158" s="254"/>
    </row>
    <row r="159" spans="1:30" ht="9.75" customHeight="1" hidden="1">
      <c r="A159" s="325"/>
      <c r="B159" s="9" t="s">
        <v>133</v>
      </c>
      <c r="C159" s="328"/>
      <c r="D159" s="331"/>
      <c r="E159" s="331"/>
      <c r="F159" s="334"/>
      <c r="G159" s="247"/>
      <c r="H159" s="247"/>
      <c r="I159" s="83"/>
      <c r="J159" s="83"/>
      <c r="K159" s="252"/>
      <c r="L159" s="252"/>
      <c r="M159" s="254"/>
      <c r="N159" s="254"/>
      <c r="O159" s="252"/>
      <c r="P159" s="252"/>
      <c r="Q159" s="252"/>
      <c r="R159" s="252"/>
      <c r="S159" s="254"/>
      <c r="T159" s="254"/>
      <c r="U159" s="247"/>
      <c r="V159" s="247"/>
      <c r="W159" s="247"/>
      <c r="X159" s="247"/>
      <c r="Y159" s="254"/>
      <c r="Z159" s="254"/>
      <c r="AA159" s="250"/>
      <c r="AB159" s="250"/>
      <c r="AC159" s="254"/>
      <c r="AD159" s="254"/>
    </row>
    <row r="160" spans="1:30" ht="3" customHeight="1" hidden="1">
      <c r="A160" s="325"/>
      <c r="B160" s="9" t="s">
        <v>89</v>
      </c>
      <c r="C160" s="328"/>
      <c r="D160" s="331"/>
      <c r="E160" s="331"/>
      <c r="F160" s="334"/>
      <c r="G160" s="247"/>
      <c r="H160" s="247"/>
      <c r="I160" s="83"/>
      <c r="J160" s="83"/>
      <c r="K160" s="252"/>
      <c r="L160" s="252"/>
      <c r="M160" s="254"/>
      <c r="N160" s="254"/>
      <c r="O160" s="252"/>
      <c r="P160" s="252"/>
      <c r="Q160" s="252"/>
      <c r="R160" s="252"/>
      <c r="S160" s="254"/>
      <c r="T160" s="254"/>
      <c r="U160" s="247"/>
      <c r="V160" s="247"/>
      <c r="W160" s="247"/>
      <c r="X160" s="247"/>
      <c r="Y160" s="254"/>
      <c r="Z160" s="254"/>
      <c r="AA160" s="250"/>
      <c r="AB160" s="250"/>
      <c r="AC160" s="254"/>
      <c r="AD160" s="254"/>
    </row>
    <row r="161" spans="1:30" ht="15" customHeight="1" hidden="1">
      <c r="A161" s="325"/>
      <c r="B161" s="9" t="s">
        <v>90</v>
      </c>
      <c r="C161" s="328"/>
      <c r="D161" s="331"/>
      <c r="E161" s="331"/>
      <c r="F161" s="334"/>
      <c r="G161" s="247"/>
      <c r="H161" s="247"/>
      <c r="I161" s="83"/>
      <c r="J161" s="83"/>
      <c r="K161" s="252"/>
      <c r="L161" s="252"/>
      <c r="M161" s="254"/>
      <c r="N161" s="254"/>
      <c r="O161" s="252"/>
      <c r="P161" s="252"/>
      <c r="Q161" s="252"/>
      <c r="R161" s="252"/>
      <c r="S161" s="254"/>
      <c r="T161" s="254"/>
      <c r="U161" s="247"/>
      <c r="V161" s="247"/>
      <c r="W161" s="247"/>
      <c r="X161" s="247"/>
      <c r="Y161" s="254"/>
      <c r="Z161" s="254"/>
      <c r="AA161" s="250"/>
      <c r="AB161" s="250"/>
      <c r="AC161" s="254"/>
      <c r="AD161" s="254"/>
    </row>
    <row r="162" spans="1:30" ht="9.75" customHeight="1" hidden="1">
      <c r="A162" s="325"/>
      <c r="B162" s="11" t="s">
        <v>91</v>
      </c>
      <c r="C162" s="328"/>
      <c r="D162" s="331"/>
      <c r="E162" s="331"/>
      <c r="F162" s="334"/>
      <c r="G162" s="247"/>
      <c r="H162" s="247"/>
      <c r="I162" s="83"/>
      <c r="J162" s="83"/>
      <c r="K162" s="252"/>
      <c r="L162" s="252"/>
      <c r="M162" s="254"/>
      <c r="N162" s="254"/>
      <c r="O162" s="252"/>
      <c r="P162" s="252"/>
      <c r="Q162" s="252"/>
      <c r="R162" s="252"/>
      <c r="S162" s="254"/>
      <c r="T162" s="254"/>
      <c r="U162" s="247"/>
      <c r="V162" s="247"/>
      <c r="W162" s="247"/>
      <c r="X162" s="247"/>
      <c r="Y162" s="254"/>
      <c r="Z162" s="254"/>
      <c r="AA162" s="250"/>
      <c r="AB162" s="250"/>
      <c r="AC162" s="254"/>
      <c r="AD162" s="254"/>
    </row>
    <row r="163" spans="1:30" ht="12" customHeight="1" hidden="1">
      <c r="A163" s="325"/>
      <c r="B163" s="9" t="s">
        <v>92</v>
      </c>
      <c r="C163" s="328"/>
      <c r="D163" s="331"/>
      <c r="E163" s="331"/>
      <c r="F163" s="334"/>
      <c r="G163" s="247"/>
      <c r="H163" s="247"/>
      <c r="I163" s="83"/>
      <c r="J163" s="83"/>
      <c r="K163" s="252"/>
      <c r="L163" s="252"/>
      <c r="M163" s="254"/>
      <c r="N163" s="254"/>
      <c r="O163" s="252"/>
      <c r="P163" s="252"/>
      <c r="Q163" s="252"/>
      <c r="R163" s="252"/>
      <c r="S163" s="254"/>
      <c r="T163" s="254"/>
      <c r="U163" s="247"/>
      <c r="V163" s="247"/>
      <c r="W163" s="247"/>
      <c r="X163" s="247"/>
      <c r="Y163" s="254"/>
      <c r="Z163" s="254"/>
      <c r="AA163" s="250"/>
      <c r="AB163" s="250"/>
      <c r="AC163" s="254"/>
      <c r="AD163" s="254"/>
    </row>
    <row r="164" spans="1:30" ht="3.75" customHeight="1" hidden="1">
      <c r="A164" s="325"/>
      <c r="B164" s="9" t="s">
        <v>93</v>
      </c>
      <c r="C164" s="328"/>
      <c r="D164" s="331"/>
      <c r="E164" s="331"/>
      <c r="F164" s="334"/>
      <c r="G164" s="247"/>
      <c r="H164" s="247"/>
      <c r="I164" s="83"/>
      <c r="J164" s="83"/>
      <c r="K164" s="252"/>
      <c r="L164" s="252"/>
      <c r="M164" s="254"/>
      <c r="N164" s="254"/>
      <c r="O164" s="252"/>
      <c r="P164" s="252"/>
      <c r="Q164" s="252"/>
      <c r="R164" s="252"/>
      <c r="S164" s="254"/>
      <c r="T164" s="254"/>
      <c r="U164" s="247"/>
      <c r="V164" s="247"/>
      <c r="W164" s="247"/>
      <c r="X164" s="247"/>
      <c r="Y164" s="254"/>
      <c r="Z164" s="254"/>
      <c r="AA164" s="250"/>
      <c r="AB164" s="250"/>
      <c r="AC164" s="254"/>
      <c r="AD164" s="254"/>
    </row>
    <row r="165" spans="1:30" ht="15.75" customHeight="1" hidden="1">
      <c r="A165" s="325"/>
      <c r="B165" s="9" t="s">
        <v>134</v>
      </c>
      <c r="C165" s="328"/>
      <c r="D165" s="331"/>
      <c r="E165" s="331"/>
      <c r="F165" s="334"/>
      <c r="G165" s="247"/>
      <c r="H165" s="247"/>
      <c r="I165" s="83"/>
      <c r="J165" s="83"/>
      <c r="K165" s="252"/>
      <c r="L165" s="252"/>
      <c r="M165" s="254"/>
      <c r="N165" s="254"/>
      <c r="O165" s="252"/>
      <c r="P165" s="252"/>
      <c r="Q165" s="252"/>
      <c r="R165" s="252"/>
      <c r="S165" s="254"/>
      <c r="T165" s="254"/>
      <c r="U165" s="247"/>
      <c r="V165" s="247"/>
      <c r="W165" s="247"/>
      <c r="X165" s="247"/>
      <c r="Y165" s="254"/>
      <c r="Z165" s="254"/>
      <c r="AA165" s="250"/>
      <c r="AB165" s="250"/>
      <c r="AC165" s="254"/>
      <c r="AD165" s="254"/>
    </row>
    <row r="166" spans="1:30" ht="9.75" customHeight="1" hidden="1">
      <c r="A166" s="325"/>
      <c r="B166" s="9" t="s">
        <v>391</v>
      </c>
      <c r="C166" s="328"/>
      <c r="D166" s="331"/>
      <c r="E166" s="331"/>
      <c r="F166" s="334"/>
      <c r="G166" s="247"/>
      <c r="H166" s="247"/>
      <c r="I166" s="83"/>
      <c r="J166" s="83"/>
      <c r="K166" s="252"/>
      <c r="L166" s="252"/>
      <c r="M166" s="254"/>
      <c r="N166" s="254"/>
      <c r="O166" s="252"/>
      <c r="P166" s="252"/>
      <c r="Q166" s="252"/>
      <c r="R166" s="252"/>
      <c r="S166" s="254"/>
      <c r="T166" s="254"/>
      <c r="U166" s="247"/>
      <c r="V166" s="247"/>
      <c r="W166" s="247"/>
      <c r="X166" s="247"/>
      <c r="Y166" s="254"/>
      <c r="Z166" s="254"/>
      <c r="AA166" s="250"/>
      <c r="AB166" s="250"/>
      <c r="AC166" s="254"/>
      <c r="AD166" s="254"/>
    </row>
    <row r="167" spans="1:30" ht="15" customHeight="1" hidden="1">
      <c r="A167" s="325"/>
      <c r="B167" s="13" t="s">
        <v>94</v>
      </c>
      <c r="C167" s="328"/>
      <c r="D167" s="331"/>
      <c r="E167" s="331"/>
      <c r="F167" s="334"/>
      <c r="G167" s="247"/>
      <c r="H167" s="247"/>
      <c r="I167" s="83"/>
      <c r="J167" s="83"/>
      <c r="K167" s="252"/>
      <c r="L167" s="252"/>
      <c r="M167" s="254"/>
      <c r="N167" s="254"/>
      <c r="O167" s="252"/>
      <c r="P167" s="252"/>
      <c r="Q167" s="252"/>
      <c r="R167" s="252"/>
      <c r="S167" s="254"/>
      <c r="T167" s="254"/>
      <c r="U167" s="247"/>
      <c r="V167" s="247"/>
      <c r="W167" s="247"/>
      <c r="X167" s="247"/>
      <c r="Y167" s="254"/>
      <c r="Z167" s="254"/>
      <c r="AA167" s="250"/>
      <c r="AB167" s="250"/>
      <c r="AC167" s="254"/>
      <c r="AD167" s="254"/>
    </row>
    <row r="168" spans="1:30" ht="28.5" customHeight="1" hidden="1">
      <c r="A168" s="325"/>
      <c r="B168" s="13" t="s">
        <v>95</v>
      </c>
      <c r="C168" s="328"/>
      <c r="D168" s="331"/>
      <c r="E168" s="331"/>
      <c r="F168" s="334"/>
      <c r="G168" s="247"/>
      <c r="H168" s="247"/>
      <c r="I168" s="83"/>
      <c r="J168" s="83"/>
      <c r="K168" s="252"/>
      <c r="L168" s="252"/>
      <c r="M168" s="254"/>
      <c r="N168" s="254"/>
      <c r="O168" s="252"/>
      <c r="P168" s="252"/>
      <c r="Q168" s="252"/>
      <c r="R168" s="252"/>
      <c r="S168" s="254"/>
      <c r="T168" s="254"/>
      <c r="U168" s="247"/>
      <c r="V168" s="247"/>
      <c r="W168" s="247"/>
      <c r="X168" s="247"/>
      <c r="Y168" s="254"/>
      <c r="Z168" s="254"/>
      <c r="AA168" s="250"/>
      <c r="AB168" s="250"/>
      <c r="AC168" s="254"/>
      <c r="AD168" s="254"/>
    </row>
    <row r="169" spans="1:30" ht="28.5" customHeight="1" hidden="1">
      <c r="A169" s="325"/>
      <c r="B169" s="13" t="s">
        <v>96</v>
      </c>
      <c r="C169" s="328"/>
      <c r="D169" s="331"/>
      <c r="E169" s="331"/>
      <c r="F169" s="334"/>
      <c r="G169" s="247"/>
      <c r="H169" s="247"/>
      <c r="I169" s="83"/>
      <c r="J169" s="83"/>
      <c r="K169" s="252"/>
      <c r="L169" s="252"/>
      <c r="M169" s="254"/>
      <c r="N169" s="254"/>
      <c r="O169" s="252"/>
      <c r="P169" s="252"/>
      <c r="Q169" s="252"/>
      <c r="R169" s="252"/>
      <c r="S169" s="254"/>
      <c r="T169" s="254"/>
      <c r="U169" s="247"/>
      <c r="V169" s="247"/>
      <c r="W169" s="247"/>
      <c r="X169" s="247"/>
      <c r="Y169" s="254"/>
      <c r="Z169" s="254"/>
      <c r="AA169" s="250"/>
      <c r="AB169" s="250"/>
      <c r="AC169" s="254"/>
      <c r="AD169" s="254"/>
    </row>
    <row r="170" spans="1:30" ht="15" customHeight="1" hidden="1">
      <c r="A170" s="325"/>
      <c r="B170" s="13" t="s">
        <v>97</v>
      </c>
      <c r="C170" s="328"/>
      <c r="D170" s="331"/>
      <c r="E170" s="331"/>
      <c r="F170" s="334"/>
      <c r="G170" s="247"/>
      <c r="H170" s="247"/>
      <c r="I170" s="83"/>
      <c r="J170" s="83"/>
      <c r="K170" s="252"/>
      <c r="L170" s="252"/>
      <c r="M170" s="254"/>
      <c r="N170" s="254"/>
      <c r="O170" s="252"/>
      <c r="P170" s="252"/>
      <c r="Q170" s="252"/>
      <c r="R170" s="252"/>
      <c r="S170" s="254"/>
      <c r="T170" s="254"/>
      <c r="U170" s="247"/>
      <c r="V170" s="247"/>
      <c r="W170" s="247"/>
      <c r="X170" s="247"/>
      <c r="Y170" s="254"/>
      <c r="Z170" s="254"/>
      <c r="AA170" s="250"/>
      <c r="AB170" s="250"/>
      <c r="AC170" s="254"/>
      <c r="AD170" s="254"/>
    </row>
    <row r="171" spans="1:30" ht="28.5" customHeight="1" hidden="1">
      <c r="A171" s="325"/>
      <c r="B171" s="13" t="s">
        <v>98</v>
      </c>
      <c r="C171" s="328"/>
      <c r="D171" s="331"/>
      <c r="E171" s="331"/>
      <c r="F171" s="334"/>
      <c r="G171" s="247"/>
      <c r="H171" s="247"/>
      <c r="I171" s="83"/>
      <c r="J171" s="83"/>
      <c r="K171" s="252"/>
      <c r="L171" s="252"/>
      <c r="M171" s="254"/>
      <c r="N171" s="254"/>
      <c r="O171" s="252"/>
      <c r="P171" s="252"/>
      <c r="Q171" s="252"/>
      <c r="R171" s="252"/>
      <c r="S171" s="254"/>
      <c r="T171" s="254"/>
      <c r="U171" s="247"/>
      <c r="V171" s="247"/>
      <c r="W171" s="247"/>
      <c r="X171" s="247"/>
      <c r="Y171" s="254"/>
      <c r="Z171" s="254"/>
      <c r="AA171" s="250"/>
      <c r="AB171" s="250"/>
      <c r="AC171" s="254"/>
      <c r="AD171" s="254"/>
    </row>
    <row r="172" spans="1:30" ht="42.75" customHeight="1" hidden="1">
      <c r="A172" s="325"/>
      <c r="B172" s="13" t="s">
        <v>99</v>
      </c>
      <c r="C172" s="328"/>
      <c r="D172" s="331"/>
      <c r="E172" s="331"/>
      <c r="F172" s="334"/>
      <c r="G172" s="247"/>
      <c r="H172" s="247"/>
      <c r="I172" s="83"/>
      <c r="J172" s="83"/>
      <c r="K172" s="252"/>
      <c r="L172" s="252"/>
      <c r="M172" s="254"/>
      <c r="N172" s="254"/>
      <c r="O172" s="252"/>
      <c r="P172" s="252"/>
      <c r="Q172" s="252"/>
      <c r="R172" s="252"/>
      <c r="S172" s="254"/>
      <c r="T172" s="254"/>
      <c r="U172" s="247"/>
      <c r="V172" s="247"/>
      <c r="W172" s="247"/>
      <c r="X172" s="247"/>
      <c r="Y172" s="254"/>
      <c r="Z172" s="254"/>
      <c r="AA172" s="250"/>
      <c r="AB172" s="250"/>
      <c r="AC172" s="254"/>
      <c r="AD172" s="254"/>
    </row>
    <row r="173" spans="1:30" ht="15" customHeight="1" hidden="1">
      <c r="A173" s="325"/>
      <c r="B173" s="13" t="s">
        <v>100</v>
      </c>
      <c r="C173" s="328"/>
      <c r="D173" s="331"/>
      <c r="E173" s="331"/>
      <c r="F173" s="334"/>
      <c r="G173" s="247"/>
      <c r="H173" s="247"/>
      <c r="I173" s="83"/>
      <c r="J173" s="83"/>
      <c r="K173" s="252"/>
      <c r="L173" s="252"/>
      <c r="M173" s="254"/>
      <c r="N173" s="254"/>
      <c r="O173" s="252"/>
      <c r="P173" s="252"/>
      <c r="Q173" s="252"/>
      <c r="R173" s="252"/>
      <c r="S173" s="254"/>
      <c r="T173" s="254"/>
      <c r="U173" s="247"/>
      <c r="V173" s="247"/>
      <c r="W173" s="247"/>
      <c r="X173" s="247"/>
      <c r="Y173" s="254"/>
      <c r="Z173" s="254"/>
      <c r="AA173" s="250"/>
      <c r="AB173" s="250"/>
      <c r="AC173" s="254"/>
      <c r="AD173" s="254"/>
    </row>
    <row r="174" spans="1:30" ht="28.5" customHeight="1" hidden="1">
      <c r="A174" s="325"/>
      <c r="B174" s="13" t="s">
        <v>101</v>
      </c>
      <c r="C174" s="328"/>
      <c r="D174" s="331"/>
      <c r="E174" s="331"/>
      <c r="F174" s="334"/>
      <c r="G174" s="247"/>
      <c r="H174" s="247"/>
      <c r="I174" s="83"/>
      <c r="J174" s="83"/>
      <c r="K174" s="252"/>
      <c r="L174" s="252"/>
      <c r="M174" s="254"/>
      <c r="N174" s="254"/>
      <c r="O174" s="252"/>
      <c r="P174" s="252"/>
      <c r="Q174" s="252"/>
      <c r="R174" s="252"/>
      <c r="S174" s="254"/>
      <c r="T174" s="254"/>
      <c r="U174" s="247"/>
      <c r="V174" s="247"/>
      <c r="W174" s="247"/>
      <c r="X174" s="247"/>
      <c r="Y174" s="254"/>
      <c r="Z174" s="254"/>
      <c r="AA174" s="250"/>
      <c r="AB174" s="250"/>
      <c r="AC174" s="254"/>
      <c r="AD174" s="254"/>
    </row>
    <row r="175" spans="1:30" ht="42.75" customHeight="1" hidden="1">
      <c r="A175" s="325"/>
      <c r="B175" s="13" t="s">
        <v>102</v>
      </c>
      <c r="C175" s="329"/>
      <c r="D175" s="332"/>
      <c r="E175" s="332"/>
      <c r="F175" s="335"/>
      <c r="G175" s="248"/>
      <c r="H175" s="248"/>
      <c r="I175" s="84"/>
      <c r="J175" s="84"/>
      <c r="K175" s="253"/>
      <c r="L175" s="253"/>
      <c r="M175" s="255"/>
      <c r="N175" s="255"/>
      <c r="O175" s="253"/>
      <c r="P175" s="253"/>
      <c r="Q175" s="253"/>
      <c r="R175" s="253"/>
      <c r="S175" s="255"/>
      <c r="T175" s="255"/>
      <c r="U175" s="248"/>
      <c r="V175" s="248"/>
      <c r="W175" s="248"/>
      <c r="X175" s="248"/>
      <c r="Y175" s="255"/>
      <c r="Z175" s="255"/>
      <c r="AA175" s="251"/>
      <c r="AB175" s="251"/>
      <c r="AC175" s="255"/>
      <c r="AD175" s="255"/>
    </row>
    <row r="176" spans="1:30" ht="28.5">
      <c r="A176" s="325"/>
      <c r="B176" s="13" t="s">
        <v>386</v>
      </c>
      <c r="C176" s="336" t="s">
        <v>108</v>
      </c>
      <c r="D176" s="330">
        <v>21575</v>
      </c>
      <c r="E176" s="330">
        <f>D176*'[1]Прил 5 Расчет стоим 1 чел.часа '!$B$14</f>
        <v>5274009</v>
      </c>
      <c r="F176" s="333">
        <f>E176/H5/12</f>
        <v>0.106</v>
      </c>
      <c r="G176" s="246">
        <f>'[3]2014'!$G$19</f>
        <v>0.095</v>
      </c>
      <c r="H176" s="246">
        <f>'[3]2014'!$G$19</f>
        <v>0.095</v>
      </c>
      <c r="I176" s="246">
        <f>'[3]2014'!$G$19</f>
        <v>0.095</v>
      </c>
      <c r="J176" s="246">
        <f>'[3]2014'!$G$19</f>
        <v>0.095</v>
      </c>
      <c r="K176" s="246">
        <f>'[3]2014'!$G$19</f>
        <v>0.095</v>
      </c>
      <c r="L176" s="246">
        <f>'[3]2014'!$G$19</f>
        <v>0.095</v>
      </c>
      <c r="M176" s="249">
        <f>'[3]2014'!$F$19</f>
        <v>0.414</v>
      </c>
      <c r="N176" s="249">
        <f>'[3]2014'!$F$19</f>
        <v>0.414</v>
      </c>
      <c r="O176" s="246">
        <f>'[3]2014'!$G$19</f>
        <v>0.095</v>
      </c>
      <c r="P176" s="246">
        <f>'[3]2014'!$G$19</f>
        <v>0.095</v>
      </c>
      <c r="Q176" s="246">
        <f>'[3]2014'!$G$19</f>
        <v>0.095</v>
      </c>
      <c r="R176" s="246">
        <f>'[3]2014'!$G$19</f>
        <v>0.095</v>
      </c>
      <c r="S176" s="249">
        <f>'[3]2014'!$F$19</f>
        <v>0.414</v>
      </c>
      <c r="T176" s="249">
        <f>'[3]2014'!$F$19</f>
        <v>0.414</v>
      </c>
      <c r="U176" s="246">
        <f>'[3]2014'!$G$19</f>
        <v>0.095</v>
      </c>
      <c r="V176" s="246">
        <f>'[3]2014'!$G$19</f>
        <v>0.095</v>
      </c>
      <c r="W176" s="246">
        <f>'[3]2014'!$G$19</f>
        <v>0.095</v>
      </c>
      <c r="X176" s="246">
        <f>'[3]2014'!$G$19</f>
        <v>0.095</v>
      </c>
      <c r="Y176" s="249">
        <f>'[3]2014'!$F$19</f>
        <v>0.414</v>
      </c>
      <c r="Z176" s="249">
        <f>'[3]2014'!$F$19</f>
        <v>0.414</v>
      </c>
      <c r="AA176" s="249">
        <f>'[3]2014'!$G$19</f>
        <v>0.095</v>
      </c>
      <c r="AB176" s="249">
        <f>'[3]2014'!$G$19</f>
        <v>0.095</v>
      </c>
      <c r="AC176" s="249">
        <f>'[3]2014'!$F$19</f>
        <v>0.414</v>
      </c>
      <c r="AD176" s="249">
        <f>'[3]2014'!$F$19</f>
        <v>0.414</v>
      </c>
    </row>
    <row r="177" spans="1:30" ht="2.25" customHeight="1">
      <c r="A177" s="325"/>
      <c r="B177" s="13" t="s">
        <v>387</v>
      </c>
      <c r="C177" s="337"/>
      <c r="D177" s="331"/>
      <c r="E177" s="331"/>
      <c r="F177" s="334"/>
      <c r="G177" s="247"/>
      <c r="H177" s="252"/>
      <c r="I177" s="247"/>
      <c r="J177" s="247"/>
      <c r="K177" s="247"/>
      <c r="L177" s="247"/>
      <c r="M177" s="250"/>
      <c r="N177" s="250"/>
      <c r="O177" s="247"/>
      <c r="P177" s="247"/>
      <c r="Q177" s="247"/>
      <c r="R177" s="247"/>
      <c r="S177" s="250"/>
      <c r="T177" s="250"/>
      <c r="U177" s="247"/>
      <c r="V177" s="247"/>
      <c r="W177" s="247"/>
      <c r="X177" s="247"/>
      <c r="Y177" s="250"/>
      <c r="Z177" s="250"/>
      <c r="AA177" s="254"/>
      <c r="AB177" s="254"/>
      <c r="AC177" s="250"/>
      <c r="AD177" s="250"/>
    </row>
    <row r="178" spans="1:30" ht="28.5" customHeight="1" hidden="1">
      <c r="A178" s="326"/>
      <c r="B178" s="13" t="s">
        <v>388</v>
      </c>
      <c r="C178" s="338"/>
      <c r="D178" s="332"/>
      <c r="E178" s="332"/>
      <c r="F178" s="335"/>
      <c r="G178" s="248"/>
      <c r="H178" s="253"/>
      <c r="I178" s="82"/>
      <c r="J178" s="82"/>
      <c r="K178" s="248"/>
      <c r="L178" s="248"/>
      <c r="M178" s="251"/>
      <c r="N178" s="251"/>
      <c r="O178" s="248"/>
      <c r="P178" s="248"/>
      <c r="Q178" s="248"/>
      <c r="R178" s="248"/>
      <c r="S178" s="251"/>
      <c r="T178" s="251"/>
      <c r="U178" s="248"/>
      <c r="V178" s="248"/>
      <c r="W178" s="248"/>
      <c r="X178" s="248"/>
      <c r="Y178" s="251"/>
      <c r="Z178" s="251"/>
      <c r="AA178" s="255"/>
      <c r="AB178" s="255"/>
      <c r="AC178" s="251"/>
      <c r="AD178" s="251"/>
    </row>
    <row r="179" spans="1:30" ht="18.75" customHeight="1">
      <c r="A179" s="348" t="s">
        <v>392</v>
      </c>
      <c r="B179" s="9" t="s">
        <v>395</v>
      </c>
      <c r="C179" s="342" t="s">
        <v>108</v>
      </c>
      <c r="D179" s="345">
        <v>626222</v>
      </c>
      <c r="E179" s="345">
        <f>D179*'[1]Прил 5 Расчет стоим 1 чел.часа '!$B$14</f>
        <v>153079968</v>
      </c>
      <c r="F179" s="339">
        <f>E179/H5/12</f>
        <v>3.064</v>
      </c>
      <c r="G179" s="354">
        <f>F179</f>
        <v>3.064</v>
      </c>
      <c r="H179" s="354">
        <f>F179</f>
        <v>3.064</v>
      </c>
      <c r="I179" s="354">
        <f>F179*1.5</f>
        <v>4.596</v>
      </c>
      <c r="J179" s="354">
        <f>F179*1.5</f>
        <v>4.596</v>
      </c>
      <c r="K179" s="354">
        <f>F179*1.5</f>
        <v>4.596</v>
      </c>
      <c r="L179" s="354">
        <f>F179*1.5</f>
        <v>4.596</v>
      </c>
      <c r="M179" s="249">
        <f>F179</f>
        <v>3.064</v>
      </c>
      <c r="N179" s="249">
        <f>F179</f>
        <v>3.064</v>
      </c>
      <c r="O179" s="354">
        <f>F179</f>
        <v>3.064</v>
      </c>
      <c r="P179" s="354">
        <f>F179</f>
        <v>3.064</v>
      </c>
      <c r="Q179" s="354">
        <f>F179</f>
        <v>3.064</v>
      </c>
      <c r="R179" s="354">
        <f>F179</f>
        <v>3.064</v>
      </c>
      <c r="S179" s="249">
        <f>F179</f>
        <v>3.064</v>
      </c>
      <c r="T179" s="249">
        <f>F179</f>
        <v>3.064</v>
      </c>
      <c r="U179" s="354">
        <f>F179</f>
        <v>3.064</v>
      </c>
      <c r="V179" s="354">
        <f>F179</f>
        <v>3.064</v>
      </c>
      <c r="W179" s="354">
        <f>F179*0.9</f>
        <v>2.758</v>
      </c>
      <c r="X179" s="354">
        <f>F179*0.9</f>
        <v>2.758</v>
      </c>
      <c r="Y179" s="249">
        <f>F179*0.9</f>
        <v>2.758</v>
      </c>
      <c r="Z179" s="249">
        <f>F179*0.9</f>
        <v>2.758</v>
      </c>
      <c r="AA179" s="249">
        <f>F179*0.9</f>
        <v>2.758</v>
      </c>
      <c r="AB179" s="249">
        <f>F179*0.9</f>
        <v>2.758</v>
      </c>
      <c r="AC179" s="249">
        <f>F179*0.9</f>
        <v>2.758</v>
      </c>
      <c r="AD179" s="249">
        <f>F179*0.9</f>
        <v>2.758</v>
      </c>
    </row>
    <row r="180" spans="1:30" ht="39" customHeight="1">
      <c r="A180" s="349"/>
      <c r="B180" s="13" t="s">
        <v>135</v>
      </c>
      <c r="C180" s="343"/>
      <c r="D180" s="346"/>
      <c r="E180" s="346"/>
      <c r="F180" s="340"/>
      <c r="G180" s="355"/>
      <c r="H180" s="355"/>
      <c r="I180" s="357"/>
      <c r="J180" s="357"/>
      <c r="K180" s="355"/>
      <c r="L180" s="355"/>
      <c r="M180" s="250"/>
      <c r="N180" s="250"/>
      <c r="O180" s="355"/>
      <c r="P180" s="355"/>
      <c r="Q180" s="355"/>
      <c r="R180" s="355"/>
      <c r="S180" s="250"/>
      <c r="T180" s="250"/>
      <c r="U180" s="355"/>
      <c r="V180" s="355"/>
      <c r="W180" s="355"/>
      <c r="X180" s="355"/>
      <c r="Y180" s="250"/>
      <c r="Z180" s="250"/>
      <c r="AA180" s="250"/>
      <c r="AB180" s="250"/>
      <c r="AC180" s="250"/>
      <c r="AD180" s="250"/>
    </row>
    <row r="181" spans="1:30" ht="14.25" customHeight="1">
      <c r="A181" s="349"/>
      <c r="B181" s="13" t="s">
        <v>396</v>
      </c>
      <c r="C181" s="343"/>
      <c r="D181" s="346"/>
      <c r="E181" s="346"/>
      <c r="F181" s="340"/>
      <c r="G181" s="355"/>
      <c r="H181" s="355"/>
      <c r="I181" s="357"/>
      <c r="J181" s="357"/>
      <c r="K181" s="355"/>
      <c r="L181" s="355"/>
      <c r="M181" s="250"/>
      <c r="N181" s="250"/>
      <c r="O181" s="355"/>
      <c r="P181" s="355"/>
      <c r="Q181" s="355"/>
      <c r="R181" s="355"/>
      <c r="S181" s="250"/>
      <c r="T181" s="250"/>
      <c r="U181" s="355"/>
      <c r="V181" s="355"/>
      <c r="W181" s="355"/>
      <c r="X181" s="355"/>
      <c r="Y181" s="250"/>
      <c r="Z181" s="250"/>
      <c r="AA181" s="250"/>
      <c r="AB181" s="250"/>
      <c r="AC181" s="250"/>
      <c r="AD181" s="250"/>
    </row>
    <row r="182" spans="1:30" ht="42.75" customHeight="1" hidden="1">
      <c r="A182" s="349"/>
      <c r="B182" s="13" t="s">
        <v>397</v>
      </c>
      <c r="C182" s="343"/>
      <c r="D182" s="346"/>
      <c r="E182" s="346"/>
      <c r="F182" s="340"/>
      <c r="G182" s="355"/>
      <c r="H182" s="355"/>
      <c r="I182" s="357"/>
      <c r="J182" s="357"/>
      <c r="K182" s="355"/>
      <c r="L182" s="355"/>
      <c r="M182" s="250"/>
      <c r="N182" s="250"/>
      <c r="O182" s="355"/>
      <c r="P182" s="355"/>
      <c r="Q182" s="355"/>
      <c r="R182" s="355"/>
      <c r="S182" s="250"/>
      <c r="T182" s="250"/>
      <c r="U182" s="355"/>
      <c r="V182" s="355"/>
      <c r="W182" s="355"/>
      <c r="X182" s="355"/>
      <c r="Y182" s="250"/>
      <c r="Z182" s="250"/>
      <c r="AA182" s="250"/>
      <c r="AB182" s="250"/>
      <c r="AC182" s="250"/>
      <c r="AD182" s="250"/>
    </row>
    <row r="183" spans="1:30" ht="42.75" customHeight="1" hidden="1">
      <c r="A183" s="349"/>
      <c r="B183" s="13" t="s">
        <v>398</v>
      </c>
      <c r="C183" s="343"/>
      <c r="D183" s="346"/>
      <c r="E183" s="346"/>
      <c r="F183" s="340"/>
      <c r="G183" s="355"/>
      <c r="H183" s="355"/>
      <c r="I183" s="357"/>
      <c r="J183" s="357"/>
      <c r="K183" s="355"/>
      <c r="L183" s="355"/>
      <c r="M183" s="250"/>
      <c r="N183" s="250"/>
      <c r="O183" s="355"/>
      <c r="P183" s="355"/>
      <c r="Q183" s="355"/>
      <c r="R183" s="355"/>
      <c r="S183" s="250"/>
      <c r="T183" s="250"/>
      <c r="U183" s="355"/>
      <c r="V183" s="355"/>
      <c r="W183" s="355"/>
      <c r="X183" s="355"/>
      <c r="Y183" s="250"/>
      <c r="Z183" s="250"/>
      <c r="AA183" s="250"/>
      <c r="AB183" s="250"/>
      <c r="AC183" s="250"/>
      <c r="AD183" s="250"/>
    </row>
    <row r="184" spans="1:30" ht="28.5" customHeight="1" hidden="1">
      <c r="A184" s="349"/>
      <c r="B184" s="13" t="s">
        <v>399</v>
      </c>
      <c r="C184" s="343"/>
      <c r="D184" s="346"/>
      <c r="E184" s="346"/>
      <c r="F184" s="340"/>
      <c r="G184" s="355"/>
      <c r="H184" s="355"/>
      <c r="I184" s="357"/>
      <c r="J184" s="357"/>
      <c r="K184" s="355"/>
      <c r="L184" s="355"/>
      <c r="M184" s="250"/>
      <c r="N184" s="250"/>
      <c r="O184" s="355"/>
      <c r="P184" s="355"/>
      <c r="Q184" s="355"/>
      <c r="R184" s="355"/>
      <c r="S184" s="250"/>
      <c r="T184" s="250"/>
      <c r="U184" s="355"/>
      <c r="V184" s="355"/>
      <c r="W184" s="355"/>
      <c r="X184" s="355"/>
      <c r="Y184" s="250"/>
      <c r="Z184" s="250"/>
      <c r="AA184" s="250"/>
      <c r="AB184" s="250"/>
      <c r="AC184" s="250"/>
      <c r="AD184" s="250"/>
    </row>
    <row r="185" spans="1:30" ht="51" customHeight="1" hidden="1">
      <c r="A185" s="349"/>
      <c r="B185" s="13" t="s">
        <v>400</v>
      </c>
      <c r="C185" s="343"/>
      <c r="D185" s="346"/>
      <c r="E185" s="346"/>
      <c r="F185" s="340"/>
      <c r="G185" s="355"/>
      <c r="H185" s="355"/>
      <c r="I185" s="357"/>
      <c r="J185" s="357"/>
      <c r="K185" s="355"/>
      <c r="L185" s="355"/>
      <c r="M185" s="250"/>
      <c r="N185" s="250"/>
      <c r="O185" s="355"/>
      <c r="P185" s="355"/>
      <c r="Q185" s="355"/>
      <c r="R185" s="355"/>
      <c r="S185" s="250"/>
      <c r="T185" s="250"/>
      <c r="U185" s="355"/>
      <c r="V185" s="355"/>
      <c r="W185" s="355"/>
      <c r="X185" s="355"/>
      <c r="Y185" s="250"/>
      <c r="Z185" s="250"/>
      <c r="AA185" s="250"/>
      <c r="AB185" s="250"/>
      <c r="AC185" s="250"/>
      <c r="AD185" s="250"/>
    </row>
    <row r="186" spans="1:30" ht="28.5" customHeight="1" hidden="1">
      <c r="A186" s="349"/>
      <c r="B186" s="13" t="s">
        <v>401</v>
      </c>
      <c r="C186" s="343"/>
      <c r="D186" s="346"/>
      <c r="E186" s="346"/>
      <c r="F186" s="340"/>
      <c r="G186" s="355"/>
      <c r="H186" s="355"/>
      <c r="I186" s="357"/>
      <c r="J186" s="357"/>
      <c r="K186" s="355"/>
      <c r="L186" s="355"/>
      <c r="M186" s="250"/>
      <c r="N186" s="250"/>
      <c r="O186" s="355"/>
      <c r="P186" s="355"/>
      <c r="Q186" s="355"/>
      <c r="R186" s="355"/>
      <c r="S186" s="250"/>
      <c r="T186" s="250"/>
      <c r="U186" s="355"/>
      <c r="V186" s="355"/>
      <c r="W186" s="355"/>
      <c r="X186" s="355"/>
      <c r="Y186" s="250"/>
      <c r="Z186" s="250"/>
      <c r="AA186" s="250"/>
      <c r="AB186" s="250"/>
      <c r="AC186" s="250"/>
      <c r="AD186" s="250"/>
    </row>
    <row r="187" spans="1:30" ht="57" customHeight="1" hidden="1">
      <c r="A187" s="349"/>
      <c r="B187" s="13" t="s">
        <v>402</v>
      </c>
      <c r="C187" s="343"/>
      <c r="D187" s="346"/>
      <c r="E187" s="346"/>
      <c r="F187" s="340"/>
      <c r="G187" s="355"/>
      <c r="H187" s="355"/>
      <c r="I187" s="357"/>
      <c r="J187" s="357"/>
      <c r="K187" s="355"/>
      <c r="L187" s="355"/>
      <c r="M187" s="250"/>
      <c r="N187" s="250"/>
      <c r="O187" s="355"/>
      <c r="P187" s="355"/>
      <c r="Q187" s="355"/>
      <c r="R187" s="355"/>
      <c r="S187" s="250"/>
      <c r="T187" s="250"/>
      <c r="U187" s="355"/>
      <c r="V187" s="355"/>
      <c r="W187" s="355"/>
      <c r="X187" s="355"/>
      <c r="Y187" s="250"/>
      <c r="Z187" s="250"/>
      <c r="AA187" s="250"/>
      <c r="AB187" s="250"/>
      <c r="AC187" s="250"/>
      <c r="AD187" s="250"/>
    </row>
    <row r="188" spans="1:30" ht="49.5" customHeight="1">
      <c r="A188" s="350"/>
      <c r="B188" s="13" t="s">
        <v>403</v>
      </c>
      <c r="C188" s="344"/>
      <c r="D188" s="347"/>
      <c r="E188" s="347"/>
      <c r="F188" s="341"/>
      <c r="G188" s="356"/>
      <c r="H188" s="356"/>
      <c r="I188" s="358"/>
      <c r="J188" s="358"/>
      <c r="K188" s="356"/>
      <c r="L188" s="356"/>
      <c r="M188" s="251"/>
      <c r="N188" s="251"/>
      <c r="O188" s="356"/>
      <c r="P188" s="356"/>
      <c r="Q188" s="356"/>
      <c r="R188" s="356"/>
      <c r="S188" s="251"/>
      <c r="T188" s="251"/>
      <c r="U188" s="356"/>
      <c r="V188" s="356"/>
      <c r="W188" s="356"/>
      <c r="X188" s="356"/>
      <c r="Y188" s="251"/>
      <c r="Z188" s="251"/>
      <c r="AA188" s="251"/>
      <c r="AB188" s="251"/>
      <c r="AC188" s="251"/>
      <c r="AD188" s="251"/>
    </row>
    <row r="189" spans="1:30" ht="18.75" customHeight="1">
      <c r="A189" s="278" t="s">
        <v>393</v>
      </c>
      <c r="B189" s="9" t="s">
        <v>394</v>
      </c>
      <c r="C189" s="342" t="s">
        <v>108</v>
      </c>
      <c r="D189" s="345">
        <v>482076</v>
      </c>
      <c r="E189" s="345">
        <f>D189*'[1]Прил 5 Расчет стоим 1 чел.часа '!$B$14</f>
        <v>117843478</v>
      </c>
      <c r="F189" s="339">
        <f>E189/H5/12</f>
        <v>2.359</v>
      </c>
      <c r="G189" s="354">
        <f>F189</f>
        <v>2.359</v>
      </c>
      <c r="H189" s="354">
        <f>F189</f>
        <v>2.359</v>
      </c>
      <c r="I189" s="354">
        <f>F189*1.5</f>
        <v>3.539</v>
      </c>
      <c r="J189" s="354">
        <f>F189*1.5</f>
        <v>3.539</v>
      </c>
      <c r="K189" s="354">
        <f>F189*1.5</f>
        <v>3.539</v>
      </c>
      <c r="L189" s="354">
        <f>F189*1.5</f>
        <v>3.539</v>
      </c>
      <c r="M189" s="249">
        <f>F189</f>
        <v>2.359</v>
      </c>
      <c r="N189" s="249">
        <f>F189</f>
        <v>2.359</v>
      </c>
      <c r="O189" s="354">
        <f>F189</f>
        <v>2.359</v>
      </c>
      <c r="P189" s="354">
        <f>F189</f>
        <v>2.359</v>
      </c>
      <c r="Q189" s="354">
        <f>F189</f>
        <v>2.359</v>
      </c>
      <c r="R189" s="354">
        <f>F189</f>
        <v>2.359</v>
      </c>
      <c r="S189" s="249">
        <f>F189</f>
        <v>2.359</v>
      </c>
      <c r="T189" s="249">
        <f>F189</f>
        <v>2.359</v>
      </c>
      <c r="U189" s="354">
        <f>F189</f>
        <v>2.359</v>
      </c>
      <c r="V189" s="354">
        <f>F189</f>
        <v>2.359</v>
      </c>
      <c r="W189" s="354">
        <f>F189*0.9</f>
        <v>2.123</v>
      </c>
      <c r="X189" s="354">
        <f>F189*0.9</f>
        <v>2.123</v>
      </c>
      <c r="Y189" s="249">
        <f>F189*0.9</f>
        <v>2.123</v>
      </c>
      <c r="Z189" s="249">
        <f>F189*0.9</f>
        <v>2.123</v>
      </c>
      <c r="AA189" s="249">
        <f>F189*0.9</f>
        <v>2.123</v>
      </c>
      <c r="AB189" s="249">
        <f>F189*0.9</f>
        <v>2.123</v>
      </c>
      <c r="AC189" s="249">
        <f>F189*0.9</f>
        <v>2.123</v>
      </c>
      <c r="AD189" s="249">
        <f>F189*0.9</f>
        <v>2.123</v>
      </c>
    </row>
    <row r="190" spans="1:30" ht="14.25" customHeight="1">
      <c r="A190" s="279"/>
      <c r="B190" s="13" t="s">
        <v>404</v>
      </c>
      <c r="C190" s="343"/>
      <c r="D190" s="346"/>
      <c r="E190" s="346"/>
      <c r="F190" s="340"/>
      <c r="G190" s="355"/>
      <c r="H190" s="355"/>
      <c r="I190" s="357"/>
      <c r="J190" s="357"/>
      <c r="K190" s="355"/>
      <c r="L190" s="355"/>
      <c r="M190" s="250"/>
      <c r="N190" s="250"/>
      <c r="O190" s="355"/>
      <c r="P190" s="355"/>
      <c r="Q190" s="355"/>
      <c r="R190" s="355"/>
      <c r="S190" s="250"/>
      <c r="T190" s="250"/>
      <c r="U190" s="355"/>
      <c r="V190" s="355"/>
      <c r="W190" s="355"/>
      <c r="X190" s="355"/>
      <c r="Y190" s="250"/>
      <c r="Z190" s="250"/>
      <c r="AA190" s="250"/>
      <c r="AB190" s="250"/>
      <c r="AC190" s="250"/>
      <c r="AD190" s="250"/>
    </row>
    <row r="191" spans="1:30" ht="0.75" customHeight="1">
      <c r="A191" s="279"/>
      <c r="B191" s="13" t="s">
        <v>405</v>
      </c>
      <c r="C191" s="343"/>
      <c r="D191" s="346"/>
      <c r="E191" s="346"/>
      <c r="F191" s="340"/>
      <c r="G191" s="355"/>
      <c r="H191" s="355"/>
      <c r="I191" s="357"/>
      <c r="J191" s="357"/>
      <c r="K191" s="355"/>
      <c r="L191" s="355"/>
      <c r="M191" s="250"/>
      <c r="N191" s="250"/>
      <c r="O191" s="355"/>
      <c r="P191" s="355"/>
      <c r="Q191" s="355"/>
      <c r="R191" s="355"/>
      <c r="S191" s="250"/>
      <c r="T191" s="250"/>
      <c r="U191" s="355"/>
      <c r="V191" s="355"/>
      <c r="W191" s="355"/>
      <c r="X191" s="355"/>
      <c r="Y191" s="250"/>
      <c r="Z191" s="250"/>
      <c r="AA191" s="250"/>
      <c r="AB191" s="250"/>
      <c r="AC191" s="250"/>
      <c r="AD191" s="250"/>
    </row>
    <row r="192" spans="1:30" ht="3.75" customHeight="1">
      <c r="A192" s="279"/>
      <c r="B192" s="13" t="s">
        <v>406</v>
      </c>
      <c r="C192" s="343"/>
      <c r="D192" s="346"/>
      <c r="E192" s="346"/>
      <c r="F192" s="340"/>
      <c r="G192" s="355"/>
      <c r="H192" s="355"/>
      <c r="I192" s="357"/>
      <c r="J192" s="357"/>
      <c r="K192" s="355"/>
      <c r="L192" s="355"/>
      <c r="M192" s="251"/>
      <c r="N192" s="251"/>
      <c r="O192" s="356"/>
      <c r="P192" s="356"/>
      <c r="Q192" s="356"/>
      <c r="R192" s="356"/>
      <c r="S192" s="251"/>
      <c r="T192" s="251"/>
      <c r="U192" s="356"/>
      <c r="V192" s="356"/>
      <c r="W192" s="356"/>
      <c r="X192" s="356"/>
      <c r="Y192" s="251"/>
      <c r="Z192" s="251"/>
      <c r="AA192" s="251"/>
      <c r="AB192" s="251"/>
      <c r="AC192" s="251"/>
      <c r="AD192" s="251"/>
    </row>
    <row r="193" spans="1:30" ht="28.5" hidden="1">
      <c r="A193" s="279"/>
      <c r="B193" s="14" t="s">
        <v>407</v>
      </c>
      <c r="C193" s="343"/>
      <c r="D193" s="346"/>
      <c r="E193" s="346"/>
      <c r="F193" s="340"/>
      <c r="G193" s="355"/>
      <c r="H193" s="355"/>
      <c r="I193" s="87"/>
      <c r="J193" s="87"/>
      <c r="K193" s="355"/>
      <c r="L193" s="355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79"/>
      <c r="B194" s="13" t="s">
        <v>408</v>
      </c>
      <c r="C194" s="343"/>
      <c r="D194" s="346"/>
      <c r="E194" s="346"/>
      <c r="F194" s="340"/>
      <c r="G194" s="355"/>
      <c r="H194" s="355"/>
      <c r="I194" s="87"/>
      <c r="J194" s="87"/>
      <c r="K194" s="355"/>
      <c r="L194" s="355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79"/>
      <c r="B195" s="13" t="s">
        <v>409</v>
      </c>
      <c r="C195" s="343"/>
      <c r="D195" s="346"/>
      <c r="E195" s="346"/>
      <c r="F195" s="340"/>
      <c r="G195" s="355"/>
      <c r="H195" s="355"/>
      <c r="I195" s="87"/>
      <c r="J195" s="87"/>
      <c r="K195" s="355"/>
      <c r="L195" s="355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80"/>
      <c r="B196" s="13" t="s">
        <v>136</v>
      </c>
      <c r="C196" s="344"/>
      <c r="D196" s="347"/>
      <c r="E196" s="347"/>
      <c r="F196" s="341"/>
      <c r="G196" s="356"/>
      <c r="H196" s="356"/>
      <c r="I196" s="88"/>
      <c r="J196" s="88"/>
      <c r="K196" s="356"/>
      <c r="L196" s="356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78" t="s">
        <v>410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80"/>
      <c r="B198" s="12" t="s">
        <v>411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65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66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66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66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67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147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199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149:AD150"/>
    <mergeCell ref="AD179:AD188"/>
    <mergeCell ref="AB145:AB147"/>
    <mergeCell ref="AC145:AC147"/>
    <mergeCell ref="AB149:AB150"/>
    <mergeCell ref="AC149:AC150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V189:V192"/>
    <mergeCell ref="W189:W192"/>
    <mergeCell ref="X189:X192"/>
    <mergeCell ref="Y189:Y192"/>
    <mergeCell ref="Z189:Z192"/>
    <mergeCell ref="AA189:AA192"/>
    <mergeCell ref="Y145:Y147"/>
    <mergeCell ref="Y153:Y175"/>
    <mergeCell ref="X176:X178"/>
    <mergeCell ref="Y176:Y178"/>
    <mergeCell ref="Z153:Z175"/>
    <mergeCell ref="Z145:Z147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V112:V113"/>
    <mergeCell ref="W112:W113"/>
    <mergeCell ref="X112:X113"/>
    <mergeCell ref="Y112:Y113"/>
    <mergeCell ref="Z112:Z113"/>
    <mergeCell ref="AA112:AA11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91:V93"/>
    <mergeCell ref="W91:W93"/>
    <mergeCell ref="X91:X93"/>
    <mergeCell ref="Y91:Y93"/>
    <mergeCell ref="Z91:Z93"/>
    <mergeCell ref="AA91:AA9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72:V73"/>
    <mergeCell ref="W72:W73"/>
    <mergeCell ref="X72:X73"/>
    <mergeCell ref="Y72:Y73"/>
    <mergeCell ref="Z72:Z73"/>
    <mergeCell ref="AA72:AA73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47:V48"/>
    <mergeCell ref="W47:W48"/>
    <mergeCell ref="X47:X48"/>
    <mergeCell ref="Y47:Y48"/>
    <mergeCell ref="Z47:Z48"/>
    <mergeCell ref="AA47:AA48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R51:R52"/>
    <mergeCell ref="R47:R48"/>
    <mergeCell ref="S47:S48"/>
    <mergeCell ref="T47:T48"/>
    <mergeCell ref="U47:U48"/>
    <mergeCell ref="S51:S52"/>
    <mergeCell ref="T51:T52"/>
    <mergeCell ref="U51:U52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S23:S24"/>
    <mergeCell ref="T23:T24"/>
    <mergeCell ref="U23:U24"/>
    <mergeCell ref="R30:R31"/>
    <mergeCell ref="S30:S31"/>
    <mergeCell ref="T30:T31"/>
    <mergeCell ref="U30:U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Q8:Q11"/>
    <mergeCell ref="P23:P24"/>
    <mergeCell ref="Q23:Q24"/>
    <mergeCell ref="Q40:Q41"/>
    <mergeCell ref="P40:P41"/>
    <mergeCell ref="Q18:Q20"/>
    <mergeCell ref="P30:P31"/>
    <mergeCell ref="Q30:Q31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N108:N109"/>
    <mergeCell ref="O108:O109"/>
    <mergeCell ref="M112:M113"/>
    <mergeCell ref="N112:N113"/>
    <mergeCell ref="O112:O113"/>
    <mergeCell ref="N129:N131"/>
    <mergeCell ref="O129:O131"/>
    <mergeCell ref="M72:M73"/>
    <mergeCell ref="N72:N73"/>
    <mergeCell ref="O72:O73"/>
    <mergeCell ref="N85:N89"/>
    <mergeCell ref="O85:O89"/>
    <mergeCell ref="M91:M93"/>
    <mergeCell ref="N91:N93"/>
    <mergeCell ref="O91:O93"/>
    <mergeCell ref="O40:O41"/>
    <mergeCell ref="M47:M48"/>
    <mergeCell ref="N47:N48"/>
    <mergeCell ref="O47:O48"/>
    <mergeCell ref="N51:N52"/>
    <mergeCell ref="O51:O5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G189:G196"/>
    <mergeCell ref="H189:H196"/>
    <mergeCell ref="K189:K196"/>
    <mergeCell ref="L189:L196"/>
    <mergeCell ref="I189:I192"/>
    <mergeCell ref="J189:J192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79:G188"/>
    <mergeCell ref="H179:H188"/>
    <mergeCell ref="K179:K188"/>
    <mergeCell ref="L179:L188"/>
    <mergeCell ref="I179:I188"/>
    <mergeCell ref="J179:J188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91:G93"/>
    <mergeCell ref="H91:H93"/>
    <mergeCell ref="K91:K93"/>
    <mergeCell ref="L91:L93"/>
    <mergeCell ref="I91:I93"/>
    <mergeCell ref="J91:J93"/>
    <mergeCell ref="G85:G89"/>
    <mergeCell ref="H85:H89"/>
    <mergeCell ref="K85:K89"/>
    <mergeCell ref="L85:L89"/>
    <mergeCell ref="I85:I88"/>
    <mergeCell ref="J85:J88"/>
    <mergeCell ref="G72:G83"/>
    <mergeCell ref="H72:H76"/>
    <mergeCell ref="K72:K76"/>
    <mergeCell ref="L72:L76"/>
    <mergeCell ref="G51:G64"/>
    <mergeCell ref="I72:I73"/>
    <mergeCell ref="J72:J73"/>
    <mergeCell ref="G47:G50"/>
    <mergeCell ref="H47:H50"/>
    <mergeCell ref="K47:K50"/>
    <mergeCell ref="L47:L50"/>
    <mergeCell ref="H51:H52"/>
    <mergeCell ref="K51:K52"/>
    <mergeCell ref="L51:L52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F102:F107"/>
    <mergeCell ref="A90:A100"/>
    <mergeCell ref="C91:C100"/>
    <mergeCell ref="D91:D100"/>
    <mergeCell ref="E91:E100"/>
    <mergeCell ref="F91:F100"/>
    <mergeCell ref="E85:E89"/>
    <mergeCell ref="A72:A83"/>
    <mergeCell ref="E112:E128"/>
    <mergeCell ref="C72:C83"/>
    <mergeCell ref="D72:D83"/>
    <mergeCell ref="E72:E83"/>
    <mergeCell ref="D108:D111"/>
    <mergeCell ref="E108:E111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18:A22"/>
    <mergeCell ref="C18:C21"/>
    <mergeCell ref="D30:D39"/>
    <mergeCell ref="E30:E39"/>
    <mergeCell ref="A23:A29"/>
    <mergeCell ref="C23:C29"/>
    <mergeCell ref="A30:A39"/>
    <mergeCell ref="C30:C39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373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374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274"/>
      <c r="B3" s="274"/>
      <c r="C3" s="274"/>
      <c r="D3" s="274"/>
      <c r="E3" s="274"/>
      <c r="F3" s="274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8" ht="225">
      <c r="A6" s="3" t="s">
        <v>363</v>
      </c>
      <c r="B6" s="3" t="s">
        <v>418</v>
      </c>
      <c r="C6" s="3" t="s">
        <v>106</v>
      </c>
      <c r="D6" s="3" t="s">
        <v>415</v>
      </c>
      <c r="E6" s="3" t="s">
        <v>416</v>
      </c>
      <c r="F6" s="3" t="s">
        <v>417</v>
      </c>
      <c r="G6" s="91" t="s">
        <v>206</v>
      </c>
      <c r="H6" s="91" t="s">
        <v>207</v>
      </c>
      <c r="I6" s="91" t="s">
        <v>208</v>
      </c>
      <c r="J6" s="91" t="s">
        <v>209</v>
      </c>
      <c r="K6" s="91" t="s">
        <v>214</v>
      </c>
      <c r="L6" s="91" t="s">
        <v>215</v>
      </c>
      <c r="M6" s="91" t="s">
        <v>216</v>
      </c>
      <c r="N6" s="91" t="s">
        <v>217</v>
      </c>
      <c r="O6" s="91" t="s">
        <v>218</v>
      </c>
      <c r="P6" s="91" t="s">
        <v>219</v>
      </c>
      <c r="Q6" s="91" t="s">
        <v>220</v>
      </c>
      <c r="R6" s="91" t="s">
        <v>221</v>
      </c>
      <c r="S6" s="91" t="s">
        <v>223</v>
      </c>
      <c r="T6" s="91" t="s">
        <v>222</v>
      </c>
      <c r="U6" s="91" t="s">
        <v>224</v>
      </c>
      <c r="V6" s="91" t="s">
        <v>225</v>
      </c>
      <c r="W6" s="91" t="s">
        <v>226</v>
      </c>
      <c r="X6" s="91" t="s">
        <v>227</v>
      </c>
      <c r="Y6" s="91" t="s">
        <v>228</v>
      </c>
      <c r="Z6" s="91" t="s">
        <v>229</v>
      </c>
      <c r="AA6" s="91" t="s">
        <v>230</v>
      </c>
      <c r="AB6" s="91" t="s">
        <v>231</v>
      </c>
      <c r="AC6" s="91" t="s">
        <v>232</v>
      </c>
      <c r="AD6" s="91" t="s">
        <v>233</v>
      </c>
      <c r="AE6" s="91" t="s">
        <v>236</v>
      </c>
      <c r="AF6" s="91" t="s">
        <v>255</v>
      </c>
      <c r="AG6" s="91" t="s">
        <v>258</v>
      </c>
      <c r="AH6" s="91" t="s">
        <v>259</v>
      </c>
      <c r="AI6" s="91" t="s">
        <v>262</v>
      </c>
      <c r="AJ6" s="91" t="s">
        <v>263</v>
      </c>
      <c r="AK6" s="91" t="s">
        <v>264</v>
      </c>
      <c r="AL6" s="91" t="s">
        <v>265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195</v>
      </c>
      <c r="H7" s="43" t="s">
        <v>196</v>
      </c>
      <c r="I7" s="43" t="s">
        <v>197</v>
      </c>
      <c r="J7" s="43" t="s">
        <v>198</v>
      </c>
      <c r="K7" s="90" t="s">
        <v>193</v>
      </c>
      <c r="L7" s="90" t="s">
        <v>194</v>
      </c>
      <c r="M7" s="44" t="s">
        <v>185</v>
      </c>
      <c r="N7" s="44" t="s">
        <v>186</v>
      </c>
      <c r="O7" s="44" t="s">
        <v>183</v>
      </c>
      <c r="P7" s="45" t="s">
        <v>184</v>
      </c>
      <c r="Q7" s="45" t="s">
        <v>180</v>
      </c>
      <c r="R7" s="43" t="s">
        <v>182</v>
      </c>
      <c r="S7" s="43" t="s">
        <v>175</v>
      </c>
      <c r="T7" s="43" t="s">
        <v>178</v>
      </c>
      <c r="U7" s="43" t="s">
        <v>171</v>
      </c>
      <c r="V7" s="43" t="s">
        <v>173</v>
      </c>
      <c r="W7" s="46" t="s">
        <v>165</v>
      </c>
      <c r="X7" s="46" t="s">
        <v>166</v>
      </c>
      <c r="Y7" s="46" t="s">
        <v>163</v>
      </c>
      <c r="Z7" s="46" t="s">
        <v>167</v>
      </c>
      <c r="AA7" s="46" t="s">
        <v>164</v>
      </c>
      <c r="AB7" s="46" t="s">
        <v>168</v>
      </c>
      <c r="AC7" s="46" t="s">
        <v>234</v>
      </c>
      <c r="AD7" s="46" t="s">
        <v>235</v>
      </c>
      <c r="AE7" s="92" t="s">
        <v>237</v>
      </c>
      <c r="AF7" s="92" t="s">
        <v>238</v>
      </c>
      <c r="AG7" s="92" t="s">
        <v>256</v>
      </c>
      <c r="AH7" s="92" t="s">
        <v>257</v>
      </c>
      <c r="AI7" s="92" t="s">
        <v>260</v>
      </c>
      <c r="AJ7" s="92" t="s">
        <v>261</v>
      </c>
      <c r="AK7" s="92" t="s">
        <v>237</v>
      </c>
      <c r="AL7" s="92" t="s">
        <v>238</v>
      </c>
    </row>
    <row r="8" spans="1:38" ht="15.75" customHeight="1">
      <c r="A8" s="265" t="s">
        <v>372</v>
      </c>
      <c r="B8" s="5" t="s">
        <v>155</v>
      </c>
      <c r="C8" s="268" t="s">
        <v>107</v>
      </c>
      <c r="D8" s="256">
        <v>85842</v>
      </c>
      <c r="E8" s="256">
        <f>D8*'[1]Прил 5 Расчет стоим 1 чел.часа '!$C$14</f>
        <v>26808457</v>
      </c>
      <c r="F8" s="259">
        <f>E8/H5/12</f>
        <v>0.537</v>
      </c>
      <c r="G8" s="244">
        <f>F8*1.5</f>
        <v>0.806</v>
      </c>
      <c r="H8" s="244">
        <f>F8</f>
        <v>0.537</v>
      </c>
      <c r="I8" s="244">
        <f>F8</f>
        <v>0.537</v>
      </c>
      <c r="J8" s="244">
        <f>F8</f>
        <v>0.537</v>
      </c>
      <c r="K8" s="244">
        <f>F8*2</f>
        <v>1.074</v>
      </c>
      <c r="L8" s="244">
        <f>F8*2</f>
        <v>1.074</v>
      </c>
      <c r="M8" s="244">
        <f>F8</f>
        <v>0.537</v>
      </c>
      <c r="N8" s="244">
        <f>F8</f>
        <v>0.537</v>
      </c>
      <c r="O8" s="244">
        <f>F8</f>
        <v>0.537</v>
      </c>
      <c r="P8" s="244">
        <f>F8</f>
        <v>0.537</v>
      </c>
      <c r="Q8" s="244">
        <f>F8</f>
        <v>0.537</v>
      </c>
      <c r="R8" s="244">
        <f>F8</f>
        <v>0.537</v>
      </c>
      <c r="S8" s="244">
        <f>F8</f>
        <v>0.537</v>
      </c>
      <c r="T8" s="244">
        <f>F8</f>
        <v>0.537</v>
      </c>
      <c r="U8" s="244">
        <f>F8</f>
        <v>0.537</v>
      </c>
      <c r="V8" s="244">
        <f>F8</f>
        <v>0.537</v>
      </c>
      <c r="W8" s="244">
        <f>F8</f>
        <v>0.537</v>
      </c>
      <c r="X8" s="244">
        <f>F8</f>
        <v>0.537</v>
      </c>
      <c r="Y8" s="244">
        <f>F8</f>
        <v>0.537</v>
      </c>
      <c r="Z8" s="244">
        <f>F8</f>
        <v>0.537</v>
      </c>
      <c r="AA8" s="244">
        <f>F8</f>
        <v>0.537</v>
      </c>
      <c r="AB8" s="244">
        <f>F8</f>
        <v>0.537</v>
      </c>
      <c r="AC8" s="244">
        <f>F8</f>
        <v>0.537</v>
      </c>
      <c r="AD8" s="244">
        <f>F8</f>
        <v>0.537</v>
      </c>
      <c r="AE8" s="363"/>
      <c r="AF8" s="363"/>
      <c r="AG8" s="363"/>
      <c r="AH8" s="363"/>
      <c r="AI8" s="363"/>
      <c r="AJ8" s="363"/>
      <c r="AK8" s="363"/>
      <c r="AL8" s="363"/>
    </row>
    <row r="9" spans="1:38" ht="3" customHeight="1">
      <c r="A9" s="266"/>
      <c r="B9" s="5" t="s">
        <v>431</v>
      </c>
      <c r="C9" s="269"/>
      <c r="D9" s="257"/>
      <c r="E9" s="257"/>
      <c r="F9" s="260"/>
      <c r="G9" s="252"/>
      <c r="H9" s="252"/>
      <c r="I9" s="245"/>
      <c r="J9" s="245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363"/>
      <c r="AF9" s="363"/>
      <c r="AG9" s="363"/>
      <c r="AH9" s="363"/>
      <c r="AI9" s="363"/>
      <c r="AJ9" s="363"/>
      <c r="AK9" s="363"/>
      <c r="AL9" s="363"/>
    </row>
    <row r="10" spans="1:38" ht="6" customHeight="1">
      <c r="A10" s="266"/>
      <c r="B10" s="5" t="s">
        <v>432</v>
      </c>
      <c r="C10" s="269"/>
      <c r="D10" s="257"/>
      <c r="E10" s="257"/>
      <c r="F10" s="260"/>
      <c r="G10" s="252"/>
      <c r="H10" s="252"/>
      <c r="I10" s="245"/>
      <c r="J10" s="245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363"/>
      <c r="AF10" s="363"/>
      <c r="AG10" s="363"/>
      <c r="AH10" s="363"/>
      <c r="AI10" s="363"/>
      <c r="AJ10" s="363"/>
      <c r="AK10" s="363"/>
      <c r="AL10" s="363"/>
    </row>
    <row r="11" spans="1:38" ht="4.5" customHeight="1">
      <c r="A11" s="266"/>
      <c r="B11" s="5" t="s">
        <v>433</v>
      </c>
      <c r="C11" s="269"/>
      <c r="D11" s="257"/>
      <c r="E11" s="257"/>
      <c r="F11" s="260"/>
      <c r="G11" s="252"/>
      <c r="H11" s="252"/>
      <c r="I11" s="245"/>
      <c r="J11" s="245"/>
      <c r="K11" s="252"/>
      <c r="L11" s="252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363"/>
      <c r="AF11" s="363"/>
      <c r="AG11" s="363"/>
      <c r="AH11" s="363"/>
      <c r="AI11" s="363"/>
      <c r="AJ11" s="363"/>
      <c r="AK11" s="363"/>
      <c r="AL11" s="363"/>
    </row>
    <row r="12" spans="1:38" ht="13.5" customHeight="1" hidden="1">
      <c r="A12" s="266"/>
      <c r="B12" s="5" t="s">
        <v>375</v>
      </c>
      <c r="C12" s="269"/>
      <c r="D12" s="257"/>
      <c r="E12" s="257"/>
      <c r="F12" s="260"/>
      <c r="G12" s="252"/>
      <c r="H12" s="252"/>
      <c r="I12" s="81"/>
      <c r="J12" s="81"/>
      <c r="K12" s="252"/>
      <c r="L12" s="252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66"/>
      <c r="B13" s="5" t="s">
        <v>434</v>
      </c>
      <c r="C13" s="269"/>
      <c r="D13" s="257"/>
      <c r="E13" s="257"/>
      <c r="F13" s="260"/>
      <c r="G13" s="252"/>
      <c r="H13" s="252"/>
      <c r="I13" s="81"/>
      <c r="J13" s="81"/>
      <c r="K13" s="252"/>
      <c r="L13" s="252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66"/>
      <c r="B14" s="5" t="s">
        <v>435</v>
      </c>
      <c r="C14" s="269"/>
      <c r="D14" s="257"/>
      <c r="E14" s="257"/>
      <c r="F14" s="260"/>
      <c r="G14" s="252"/>
      <c r="H14" s="252"/>
      <c r="I14" s="81"/>
      <c r="J14" s="81"/>
      <c r="K14" s="252"/>
      <c r="L14" s="252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66"/>
      <c r="B15" s="5" t="s">
        <v>436</v>
      </c>
      <c r="C15" s="269"/>
      <c r="D15" s="257"/>
      <c r="E15" s="257"/>
      <c r="F15" s="260"/>
      <c r="G15" s="252"/>
      <c r="H15" s="252"/>
      <c r="I15" s="81"/>
      <c r="J15" s="81"/>
      <c r="K15" s="252"/>
      <c r="L15" s="252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66"/>
      <c r="B16" s="5" t="s">
        <v>437</v>
      </c>
      <c r="C16" s="269"/>
      <c r="D16" s="257"/>
      <c r="E16" s="257"/>
      <c r="F16" s="260"/>
      <c r="G16" s="252"/>
      <c r="H16" s="252"/>
      <c r="I16" s="81"/>
      <c r="J16" s="81"/>
      <c r="K16" s="252"/>
      <c r="L16" s="252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67"/>
      <c r="B17" s="5" t="s">
        <v>438</v>
      </c>
      <c r="C17" s="270"/>
      <c r="D17" s="258"/>
      <c r="E17" s="258"/>
      <c r="F17" s="261"/>
      <c r="G17" s="253"/>
      <c r="H17" s="253"/>
      <c r="I17" s="82"/>
      <c r="J17" s="82"/>
      <c r="K17" s="253"/>
      <c r="L17" s="253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65" t="s">
        <v>364</v>
      </c>
      <c r="B18" s="5" t="s">
        <v>439</v>
      </c>
      <c r="C18" s="268" t="s">
        <v>107</v>
      </c>
      <c r="D18" s="256">
        <v>21570</v>
      </c>
      <c r="E18" s="275">
        <f>D18*'[1]Прил 5 Расчет стоим 1 чел.часа '!$C$14</f>
        <v>6736311</v>
      </c>
      <c r="F18" s="262">
        <f>E18/H5/12</f>
        <v>0.135</v>
      </c>
      <c r="G18" s="246">
        <f>F18*1.5</f>
        <v>0.203</v>
      </c>
      <c r="H18" s="246">
        <f>F18</f>
        <v>0.135</v>
      </c>
      <c r="I18" s="246"/>
      <c r="J18" s="246"/>
      <c r="K18" s="246"/>
      <c r="L18" s="351"/>
      <c r="M18" s="246">
        <f>F18</f>
        <v>0.135</v>
      </c>
      <c r="N18" s="246">
        <f>F18</f>
        <v>0.135</v>
      </c>
      <c r="O18" s="246">
        <f>F18</f>
        <v>0.135</v>
      </c>
      <c r="P18" s="246">
        <f>F18</f>
        <v>0.135</v>
      </c>
      <c r="Q18" s="246">
        <f>F18</f>
        <v>0.135</v>
      </c>
      <c r="R18" s="246">
        <f>F18</f>
        <v>0.135</v>
      </c>
      <c r="S18" s="246">
        <f>F18</f>
        <v>0.135</v>
      </c>
      <c r="T18" s="246">
        <f>F18</f>
        <v>0.135</v>
      </c>
      <c r="U18" s="246">
        <f>F18</f>
        <v>0.135</v>
      </c>
      <c r="V18" s="246">
        <f>F18</f>
        <v>0.135</v>
      </c>
      <c r="W18" s="246">
        <f>F18</f>
        <v>0.135</v>
      </c>
      <c r="X18" s="246">
        <f>F18</f>
        <v>0.135</v>
      </c>
      <c r="Y18" s="246">
        <f>F18</f>
        <v>0.135</v>
      </c>
      <c r="Z18" s="246">
        <f>F18</f>
        <v>0.135</v>
      </c>
      <c r="AA18" s="246">
        <f>F18</f>
        <v>0.135</v>
      </c>
      <c r="AB18" s="246">
        <f>F18</f>
        <v>0.135</v>
      </c>
      <c r="AC18" s="244">
        <f>F18</f>
        <v>0.135</v>
      </c>
      <c r="AD18" s="246">
        <f>F18</f>
        <v>0.135</v>
      </c>
      <c r="AE18" s="363"/>
      <c r="AF18" s="363"/>
      <c r="AG18" s="363"/>
      <c r="AH18" s="363"/>
      <c r="AI18" s="363"/>
      <c r="AJ18" s="363"/>
      <c r="AK18" s="363"/>
      <c r="AL18" s="363"/>
    </row>
    <row r="19" spans="1:38" ht="3.75" customHeight="1">
      <c r="A19" s="266"/>
      <c r="B19" s="7" t="s">
        <v>440</v>
      </c>
      <c r="C19" s="269"/>
      <c r="D19" s="257"/>
      <c r="E19" s="276"/>
      <c r="F19" s="263"/>
      <c r="G19" s="252"/>
      <c r="H19" s="252"/>
      <c r="I19" s="247"/>
      <c r="J19" s="247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363"/>
      <c r="AF19" s="363"/>
      <c r="AG19" s="363"/>
      <c r="AH19" s="363"/>
      <c r="AI19" s="363"/>
      <c r="AJ19" s="363"/>
      <c r="AK19" s="363"/>
      <c r="AL19" s="363"/>
    </row>
    <row r="20" spans="1:38" ht="3.75" customHeight="1">
      <c r="A20" s="266"/>
      <c r="B20" s="7" t="s">
        <v>114</v>
      </c>
      <c r="C20" s="269"/>
      <c r="D20" s="257"/>
      <c r="E20" s="276"/>
      <c r="F20" s="263"/>
      <c r="G20" s="252"/>
      <c r="H20" s="252"/>
      <c r="I20" s="247"/>
      <c r="J20" s="247"/>
      <c r="K20" s="252"/>
      <c r="L20" s="252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2"/>
      <c r="AD20" s="253"/>
      <c r="AE20" s="363"/>
      <c r="AF20" s="363"/>
      <c r="AG20" s="363"/>
      <c r="AH20" s="363"/>
      <c r="AI20" s="363"/>
      <c r="AJ20" s="363"/>
      <c r="AK20" s="363"/>
      <c r="AL20" s="363"/>
    </row>
    <row r="21" spans="1:38" ht="9" customHeight="1" hidden="1">
      <c r="A21" s="266"/>
      <c r="B21" s="7" t="s">
        <v>150</v>
      </c>
      <c r="C21" s="270"/>
      <c r="D21" s="258"/>
      <c r="E21" s="277"/>
      <c r="F21" s="264"/>
      <c r="G21" s="253"/>
      <c r="H21" s="253"/>
      <c r="I21" s="82"/>
      <c r="J21" s="82"/>
      <c r="K21" s="253"/>
      <c r="L21" s="253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53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67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65" t="s">
        <v>365</v>
      </c>
      <c r="B23" s="6" t="s">
        <v>441</v>
      </c>
      <c r="C23" s="271" t="s">
        <v>107</v>
      </c>
      <c r="D23" s="256">
        <v>116385</v>
      </c>
      <c r="E23" s="256">
        <f>D23*'[1]Прил 5 Расчет стоим 1 чел.часа '!$C$14</f>
        <v>36347036</v>
      </c>
      <c r="F23" s="259">
        <f>E23/H5/12</f>
        <v>0.728</v>
      </c>
      <c r="G23" s="244">
        <f>F23*1.5</f>
        <v>1.092</v>
      </c>
      <c r="H23" s="244">
        <f>F23</f>
        <v>0.728</v>
      </c>
      <c r="I23" s="244">
        <f>F23</f>
        <v>0.728</v>
      </c>
      <c r="J23" s="244">
        <f>F23</f>
        <v>0.728</v>
      </c>
      <c r="K23" s="244">
        <f>F23</f>
        <v>0.728</v>
      </c>
      <c r="L23" s="244">
        <f>F23</f>
        <v>0.728</v>
      </c>
      <c r="M23" s="244">
        <f>F23</f>
        <v>0.728</v>
      </c>
      <c r="N23" s="244">
        <f>F23</f>
        <v>0.728</v>
      </c>
      <c r="O23" s="244">
        <f>F23</f>
        <v>0.728</v>
      </c>
      <c r="P23" s="244">
        <f>F23</f>
        <v>0.728</v>
      </c>
      <c r="Q23" s="244">
        <f>F23</f>
        <v>0.728</v>
      </c>
      <c r="R23" s="244">
        <f>F23</f>
        <v>0.728</v>
      </c>
      <c r="S23" s="244">
        <f>F23</f>
        <v>0.728</v>
      </c>
      <c r="T23" s="244">
        <f>F23</f>
        <v>0.728</v>
      </c>
      <c r="U23" s="244">
        <f>F23</f>
        <v>0.728</v>
      </c>
      <c r="V23" s="244">
        <f>F23</f>
        <v>0.728</v>
      </c>
      <c r="W23" s="244">
        <f>F23</f>
        <v>0.728</v>
      </c>
      <c r="X23" s="244">
        <f>F23</f>
        <v>0.728</v>
      </c>
      <c r="Y23" s="244">
        <f>F23</f>
        <v>0.728</v>
      </c>
      <c r="Z23" s="244">
        <f>F23</f>
        <v>0.728</v>
      </c>
      <c r="AA23" s="244">
        <f>F23</f>
        <v>0.728</v>
      </c>
      <c r="AB23" s="244">
        <f>F23</f>
        <v>0.728</v>
      </c>
      <c r="AC23" s="244">
        <f>F23</f>
        <v>0.728</v>
      </c>
      <c r="AD23" s="244">
        <f>F23</f>
        <v>0.728</v>
      </c>
      <c r="AE23" s="315"/>
      <c r="AF23" s="315"/>
      <c r="AG23" s="315"/>
      <c r="AH23" s="315"/>
      <c r="AI23" s="315"/>
      <c r="AJ23" s="315"/>
      <c r="AK23" s="315"/>
      <c r="AL23" s="315"/>
    </row>
    <row r="24" spans="1:38" ht="25.5" customHeight="1">
      <c r="A24" s="266"/>
      <c r="B24" s="5" t="s">
        <v>442</v>
      </c>
      <c r="C24" s="272"/>
      <c r="D24" s="257"/>
      <c r="E24" s="257"/>
      <c r="F24" s="260"/>
      <c r="G24" s="252"/>
      <c r="H24" s="252"/>
      <c r="I24" s="245"/>
      <c r="J24" s="245"/>
      <c r="K24" s="252"/>
      <c r="L24" s="252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317"/>
      <c r="AF24" s="317"/>
      <c r="AG24" s="317"/>
      <c r="AH24" s="317"/>
      <c r="AI24" s="317"/>
      <c r="AJ24" s="317"/>
      <c r="AK24" s="317"/>
      <c r="AL24" s="317"/>
    </row>
    <row r="25" spans="1:38" ht="57" customHeight="1" hidden="1">
      <c r="A25" s="266"/>
      <c r="B25" s="6" t="s">
        <v>443</v>
      </c>
      <c r="C25" s="272"/>
      <c r="D25" s="257"/>
      <c r="E25" s="257"/>
      <c r="F25" s="260"/>
      <c r="G25" s="252"/>
      <c r="H25" s="252"/>
      <c r="I25" s="81"/>
      <c r="J25" s="81"/>
      <c r="K25" s="252"/>
      <c r="L25" s="252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66"/>
      <c r="B26" s="6" t="s">
        <v>444</v>
      </c>
      <c r="C26" s="272"/>
      <c r="D26" s="257"/>
      <c r="E26" s="257"/>
      <c r="F26" s="260"/>
      <c r="G26" s="252"/>
      <c r="H26" s="252"/>
      <c r="I26" s="81"/>
      <c r="J26" s="81"/>
      <c r="K26" s="252"/>
      <c r="L26" s="252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66"/>
      <c r="B27" s="7" t="s">
        <v>445</v>
      </c>
      <c r="C27" s="272"/>
      <c r="D27" s="257"/>
      <c r="E27" s="257"/>
      <c r="F27" s="260"/>
      <c r="G27" s="252"/>
      <c r="H27" s="252"/>
      <c r="I27" s="81"/>
      <c r="J27" s="81"/>
      <c r="K27" s="252"/>
      <c r="L27" s="252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66"/>
      <c r="B28" s="7" t="s">
        <v>446</v>
      </c>
      <c r="C28" s="272"/>
      <c r="D28" s="257"/>
      <c r="E28" s="257"/>
      <c r="F28" s="260"/>
      <c r="G28" s="252"/>
      <c r="H28" s="252"/>
      <c r="I28" s="81"/>
      <c r="J28" s="81"/>
      <c r="K28" s="252"/>
      <c r="L28" s="252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67"/>
      <c r="B29" s="7" t="s">
        <v>151</v>
      </c>
      <c r="C29" s="273"/>
      <c r="D29" s="258"/>
      <c r="E29" s="258"/>
      <c r="F29" s="261"/>
      <c r="G29" s="253"/>
      <c r="H29" s="253"/>
      <c r="I29" s="82"/>
      <c r="J29" s="82"/>
      <c r="K29" s="253"/>
      <c r="L29" s="25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65" t="s">
        <v>366</v>
      </c>
      <c r="B30" s="5" t="s">
        <v>447</v>
      </c>
      <c r="C30" s="268" t="s">
        <v>107</v>
      </c>
      <c r="D30" s="256">
        <v>48708</v>
      </c>
      <c r="E30" s="256">
        <f>D30*'[1]Прил 5 Расчет стоим 1 чел.часа '!$C$14</f>
        <v>15211508</v>
      </c>
      <c r="F30" s="262">
        <f>E30/H5/12</f>
        <v>0.305</v>
      </c>
      <c r="G30" s="246">
        <f>F30*1.5</f>
        <v>0.458</v>
      </c>
      <c r="H30" s="246">
        <f>F30</f>
        <v>0.305</v>
      </c>
      <c r="I30" s="246">
        <f>F30</f>
        <v>0.305</v>
      </c>
      <c r="J30" s="246">
        <f>F30</f>
        <v>0.305</v>
      </c>
      <c r="K30" s="246">
        <f>F30*2</f>
        <v>0.61</v>
      </c>
      <c r="L30" s="246">
        <f>G30*2</f>
        <v>0.916</v>
      </c>
      <c r="M30" s="246">
        <f>F30</f>
        <v>0.305</v>
      </c>
      <c r="N30" s="246">
        <f>F30</f>
        <v>0.305</v>
      </c>
      <c r="O30" s="246">
        <f>F30</f>
        <v>0.305</v>
      </c>
      <c r="P30" s="246">
        <f>F30</f>
        <v>0.305</v>
      </c>
      <c r="Q30" s="246">
        <f>F30</f>
        <v>0.305</v>
      </c>
      <c r="R30" s="246">
        <f>F30</f>
        <v>0.305</v>
      </c>
      <c r="S30" s="366">
        <f>F30</f>
        <v>0.305</v>
      </c>
      <c r="T30" s="246">
        <f>F30</f>
        <v>0.305</v>
      </c>
      <c r="U30" s="246">
        <f>F30</f>
        <v>0.305</v>
      </c>
      <c r="V30" s="246">
        <f>F30</f>
        <v>0.305</v>
      </c>
      <c r="W30" s="246">
        <f>F30</f>
        <v>0.305</v>
      </c>
      <c r="X30" s="246">
        <f>F30</f>
        <v>0.305</v>
      </c>
      <c r="Y30" s="246">
        <f>F30</f>
        <v>0.305</v>
      </c>
      <c r="Z30" s="246">
        <f>F30</f>
        <v>0.305</v>
      </c>
      <c r="AA30" s="246">
        <f>F30</f>
        <v>0.305</v>
      </c>
      <c r="AB30" s="246">
        <f>F30</f>
        <v>0.305</v>
      </c>
      <c r="AC30" s="246">
        <f>F30</f>
        <v>0.305</v>
      </c>
      <c r="AD30" s="246">
        <f>F30</f>
        <v>0.305</v>
      </c>
      <c r="AE30" s="315"/>
      <c r="AF30" s="315"/>
      <c r="AG30" s="315"/>
      <c r="AH30" s="315"/>
      <c r="AI30" s="315"/>
      <c r="AJ30" s="315"/>
      <c r="AK30" s="315"/>
      <c r="AL30" s="315"/>
    </row>
    <row r="31" spans="1:38" ht="17.25" customHeight="1">
      <c r="A31" s="266"/>
      <c r="B31" s="6" t="s">
        <v>448</v>
      </c>
      <c r="C31" s="269"/>
      <c r="D31" s="257"/>
      <c r="E31" s="257"/>
      <c r="F31" s="263"/>
      <c r="G31" s="252"/>
      <c r="H31" s="252"/>
      <c r="I31" s="247"/>
      <c r="J31" s="247"/>
      <c r="K31" s="252"/>
      <c r="L31" s="252"/>
      <c r="M31" s="253"/>
      <c r="N31" s="253"/>
      <c r="O31" s="253"/>
      <c r="P31" s="253"/>
      <c r="Q31" s="248"/>
      <c r="R31" s="248"/>
      <c r="S31" s="367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317"/>
      <c r="AF31" s="317"/>
      <c r="AG31" s="317"/>
      <c r="AH31" s="317"/>
      <c r="AI31" s="317"/>
      <c r="AJ31" s="317"/>
      <c r="AK31" s="317"/>
      <c r="AL31" s="317"/>
    </row>
    <row r="32" spans="1:38" ht="18.75" hidden="1">
      <c r="A32" s="266"/>
      <c r="B32" s="6" t="s">
        <v>449</v>
      </c>
      <c r="C32" s="269"/>
      <c r="D32" s="257"/>
      <c r="E32" s="257"/>
      <c r="F32" s="263"/>
      <c r="G32" s="252"/>
      <c r="H32" s="252"/>
      <c r="I32" s="81"/>
      <c r="J32" s="81"/>
      <c r="K32" s="252"/>
      <c r="L32" s="252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66"/>
      <c r="B33" s="9" t="s">
        <v>450</v>
      </c>
      <c r="C33" s="269"/>
      <c r="D33" s="257"/>
      <c r="E33" s="257"/>
      <c r="F33" s="263"/>
      <c r="G33" s="252"/>
      <c r="H33" s="252"/>
      <c r="I33" s="81"/>
      <c r="J33" s="81"/>
      <c r="K33" s="252"/>
      <c r="L33" s="252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66"/>
      <c r="B34" s="9" t="s">
        <v>451</v>
      </c>
      <c r="C34" s="269"/>
      <c r="D34" s="257"/>
      <c r="E34" s="257"/>
      <c r="F34" s="263"/>
      <c r="G34" s="252"/>
      <c r="H34" s="252"/>
      <c r="I34" s="81"/>
      <c r="J34" s="81"/>
      <c r="K34" s="252"/>
      <c r="L34" s="252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66"/>
      <c r="B35" s="6" t="s">
        <v>452</v>
      </c>
      <c r="C35" s="269"/>
      <c r="D35" s="257"/>
      <c r="E35" s="257"/>
      <c r="F35" s="263"/>
      <c r="G35" s="252"/>
      <c r="H35" s="252"/>
      <c r="I35" s="81"/>
      <c r="J35" s="81"/>
      <c r="K35" s="252"/>
      <c r="L35" s="252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66"/>
      <c r="B36" s="5" t="s">
        <v>453</v>
      </c>
      <c r="C36" s="269"/>
      <c r="D36" s="257"/>
      <c r="E36" s="257"/>
      <c r="F36" s="263"/>
      <c r="G36" s="252"/>
      <c r="H36" s="252"/>
      <c r="I36" s="81"/>
      <c r="J36" s="81"/>
      <c r="K36" s="252"/>
      <c r="L36" s="252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66"/>
      <c r="B37" s="5" t="s">
        <v>454</v>
      </c>
      <c r="C37" s="269"/>
      <c r="D37" s="257"/>
      <c r="E37" s="257"/>
      <c r="F37" s="263"/>
      <c r="G37" s="252"/>
      <c r="H37" s="252"/>
      <c r="I37" s="81"/>
      <c r="J37" s="81"/>
      <c r="K37" s="252"/>
      <c r="L37" s="25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66"/>
      <c r="B38" s="5" t="s">
        <v>455</v>
      </c>
      <c r="C38" s="269"/>
      <c r="D38" s="257"/>
      <c r="E38" s="257"/>
      <c r="F38" s="263"/>
      <c r="G38" s="252"/>
      <c r="H38" s="252"/>
      <c r="I38" s="81"/>
      <c r="J38" s="81"/>
      <c r="K38" s="252"/>
      <c r="L38" s="252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67"/>
      <c r="B39" s="5" t="s">
        <v>456</v>
      </c>
      <c r="C39" s="270"/>
      <c r="D39" s="258"/>
      <c r="E39" s="258"/>
      <c r="F39" s="264"/>
      <c r="G39" s="253"/>
      <c r="H39" s="253"/>
      <c r="I39" s="82"/>
      <c r="J39" s="82"/>
      <c r="K39" s="253"/>
      <c r="L39" s="253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78" t="s">
        <v>367</v>
      </c>
      <c r="B40" s="9" t="s">
        <v>457</v>
      </c>
      <c r="C40" s="281" t="s">
        <v>107</v>
      </c>
      <c r="D40" s="284">
        <v>1570</v>
      </c>
      <c r="E40" s="284">
        <f>D40*'[1]Прил 5 Расчет стоим 1 чел.часа '!$C$14</f>
        <v>490311</v>
      </c>
      <c r="F40" s="262">
        <f>E40/H5/12</f>
        <v>0.01</v>
      </c>
      <c r="G40" s="246">
        <f>F40*1.5</f>
        <v>0.015</v>
      </c>
      <c r="H40" s="246">
        <f>F40</f>
        <v>0.01</v>
      </c>
      <c r="I40" s="80"/>
      <c r="J40" s="80"/>
      <c r="K40" s="246"/>
      <c r="L40" s="246"/>
      <c r="M40" s="246">
        <f>F40</f>
        <v>0.01</v>
      </c>
      <c r="N40" s="246">
        <f>F40</f>
        <v>0.01</v>
      </c>
      <c r="O40" s="246">
        <f>F40</f>
        <v>0.01</v>
      </c>
      <c r="P40" s="246">
        <f>F40</f>
        <v>0.01</v>
      </c>
      <c r="Q40" s="246">
        <f>F40</f>
        <v>0.01</v>
      </c>
      <c r="R40" s="246">
        <f>F40</f>
        <v>0.01</v>
      </c>
      <c r="S40" s="246">
        <f>F40</f>
        <v>0.01</v>
      </c>
      <c r="T40" s="246">
        <f>F40</f>
        <v>0.01</v>
      </c>
      <c r="U40" s="246">
        <f>F40</f>
        <v>0.01</v>
      </c>
      <c r="V40" s="246">
        <f>F40</f>
        <v>0.01</v>
      </c>
      <c r="W40" s="246">
        <f>F40</f>
        <v>0.01</v>
      </c>
      <c r="X40" s="246">
        <f>F40</f>
        <v>0.01</v>
      </c>
      <c r="Y40" s="246">
        <f>F40</f>
        <v>0.01</v>
      </c>
      <c r="Z40" s="246">
        <f>F40</f>
        <v>0.01</v>
      </c>
      <c r="AA40" s="246">
        <f>F40</f>
        <v>0.01</v>
      </c>
      <c r="AB40" s="246">
        <f>F40</f>
        <v>0.01</v>
      </c>
      <c r="AC40" s="364">
        <f>F40</f>
        <v>0.01</v>
      </c>
      <c r="AD40" s="364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79"/>
      <c r="B41" s="9" t="s">
        <v>458</v>
      </c>
      <c r="C41" s="282"/>
      <c r="D41" s="285"/>
      <c r="E41" s="285"/>
      <c r="F41" s="263"/>
      <c r="G41" s="252"/>
      <c r="H41" s="252"/>
      <c r="I41" s="81"/>
      <c r="J41" s="81"/>
      <c r="K41" s="252"/>
      <c r="L41" s="252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365"/>
      <c r="AD41" s="365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79"/>
      <c r="B42" s="9" t="s">
        <v>459</v>
      </c>
      <c r="C42" s="282"/>
      <c r="D42" s="285"/>
      <c r="E42" s="285"/>
      <c r="F42" s="263"/>
      <c r="G42" s="252"/>
      <c r="H42" s="252"/>
      <c r="I42" s="81"/>
      <c r="J42" s="81"/>
      <c r="K42" s="252"/>
      <c r="L42" s="252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79"/>
      <c r="B43" s="9" t="s">
        <v>460</v>
      </c>
      <c r="C43" s="282"/>
      <c r="D43" s="285"/>
      <c r="E43" s="285"/>
      <c r="F43" s="263"/>
      <c r="G43" s="252"/>
      <c r="H43" s="252"/>
      <c r="I43" s="81"/>
      <c r="J43" s="81"/>
      <c r="K43" s="252"/>
      <c r="L43" s="252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79"/>
      <c r="B44" s="9" t="s">
        <v>461</v>
      </c>
      <c r="C44" s="282"/>
      <c r="D44" s="285"/>
      <c r="E44" s="285"/>
      <c r="F44" s="263"/>
      <c r="G44" s="252"/>
      <c r="H44" s="252"/>
      <c r="I44" s="81"/>
      <c r="J44" s="81"/>
      <c r="K44" s="252"/>
      <c r="L44" s="25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79"/>
      <c r="B45" s="9" t="s">
        <v>462</v>
      </c>
      <c r="C45" s="282"/>
      <c r="D45" s="285"/>
      <c r="E45" s="285"/>
      <c r="F45" s="263"/>
      <c r="G45" s="252"/>
      <c r="H45" s="252"/>
      <c r="I45" s="81"/>
      <c r="J45" s="81"/>
      <c r="K45" s="252"/>
      <c r="L45" s="252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80"/>
      <c r="B46" s="9" t="s">
        <v>463</v>
      </c>
      <c r="C46" s="283"/>
      <c r="D46" s="286"/>
      <c r="E46" s="286"/>
      <c r="F46" s="264"/>
      <c r="G46" s="253"/>
      <c r="H46" s="253"/>
      <c r="I46" s="82"/>
      <c r="J46" s="82"/>
      <c r="K46" s="253"/>
      <c r="L46" s="253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65" t="s">
        <v>368</v>
      </c>
      <c r="B47" s="5" t="s">
        <v>464</v>
      </c>
      <c r="C47" s="268" t="s">
        <v>107</v>
      </c>
      <c r="D47" s="256">
        <v>10785</v>
      </c>
      <c r="E47" s="256">
        <f>D47*'[1]Прил 5 Расчет стоим 1 чел.часа '!$C$14</f>
        <v>3368156</v>
      </c>
      <c r="F47" s="262">
        <f>E47/H5/12</f>
        <v>0.067</v>
      </c>
      <c r="G47" s="246">
        <f>F47*1.5</f>
        <v>0.101</v>
      </c>
      <c r="H47" s="246">
        <f>F47</f>
        <v>0.067</v>
      </c>
      <c r="I47" s="80"/>
      <c r="J47" s="80"/>
      <c r="K47" s="246">
        <f>F47</f>
        <v>0.067</v>
      </c>
      <c r="L47" s="246">
        <f>F47</f>
        <v>0.067</v>
      </c>
      <c r="M47" s="246">
        <f>F47</f>
        <v>0.067</v>
      </c>
      <c r="N47" s="246">
        <f>F47</f>
        <v>0.067</v>
      </c>
      <c r="O47" s="246">
        <f>F47</f>
        <v>0.067</v>
      </c>
      <c r="P47" s="246">
        <f>F47</f>
        <v>0.067</v>
      </c>
      <c r="Q47" s="246">
        <f>F47</f>
        <v>0.067</v>
      </c>
      <c r="R47" s="246">
        <f>F47</f>
        <v>0.067</v>
      </c>
      <c r="S47" s="246">
        <f>F47</f>
        <v>0.067</v>
      </c>
      <c r="T47" s="246">
        <f>F47</f>
        <v>0.067</v>
      </c>
      <c r="U47" s="246">
        <f>F47</f>
        <v>0.067</v>
      </c>
      <c r="V47" s="246">
        <f>F47</f>
        <v>0.067</v>
      </c>
      <c r="W47" s="246">
        <f>F47</f>
        <v>0.067</v>
      </c>
      <c r="X47" s="246">
        <f>F47</f>
        <v>0.067</v>
      </c>
      <c r="Y47" s="246">
        <f>F47</f>
        <v>0.067</v>
      </c>
      <c r="Z47" s="246">
        <f>F47</f>
        <v>0.067</v>
      </c>
      <c r="AA47" s="246">
        <f>F47</f>
        <v>0.067</v>
      </c>
      <c r="AB47" s="246">
        <f>F47</f>
        <v>0.067</v>
      </c>
      <c r="AC47" s="246">
        <f>F47</f>
        <v>0.067</v>
      </c>
      <c r="AD47" s="246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66"/>
      <c r="B48" s="5" t="s">
        <v>465</v>
      </c>
      <c r="C48" s="269"/>
      <c r="D48" s="257"/>
      <c r="E48" s="257"/>
      <c r="F48" s="263"/>
      <c r="G48" s="252"/>
      <c r="H48" s="252"/>
      <c r="I48" s="83">
        <f>F47</f>
        <v>0.067</v>
      </c>
      <c r="J48" s="83">
        <f>F47</f>
        <v>0.067</v>
      </c>
      <c r="K48" s="252"/>
      <c r="L48" s="252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66"/>
      <c r="B49" s="9" t="s">
        <v>466</v>
      </c>
      <c r="C49" s="269"/>
      <c r="D49" s="257"/>
      <c r="E49" s="257"/>
      <c r="F49" s="263"/>
      <c r="G49" s="252"/>
      <c r="H49" s="252"/>
      <c r="I49" s="81"/>
      <c r="J49" s="81"/>
      <c r="K49" s="252"/>
      <c r="L49" s="252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67"/>
      <c r="B50" s="5" t="s">
        <v>467</v>
      </c>
      <c r="C50" s="270"/>
      <c r="D50" s="258"/>
      <c r="E50" s="258"/>
      <c r="F50" s="264"/>
      <c r="G50" s="253"/>
      <c r="H50" s="253"/>
      <c r="I50" s="82"/>
      <c r="J50" s="82"/>
      <c r="K50" s="253"/>
      <c r="L50" s="253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65" t="s">
        <v>369</v>
      </c>
      <c r="B51" s="5" t="s">
        <v>129</v>
      </c>
      <c r="C51" s="268" t="s">
        <v>107</v>
      </c>
      <c r="D51" s="256">
        <v>107487</v>
      </c>
      <c r="E51" s="256">
        <f>D51*'[1]Прил 5 Расчет стоим 1 чел.часа '!$C$14</f>
        <v>33568190</v>
      </c>
      <c r="F51" s="262">
        <f>E51/H5/12</f>
        <v>0.672</v>
      </c>
      <c r="G51" s="246">
        <f>F51*1.5</f>
        <v>1.008</v>
      </c>
      <c r="H51" s="246">
        <f>F51</f>
        <v>0.672</v>
      </c>
      <c r="I51" s="246">
        <f>F51</f>
        <v>0.672</v>
      </c>
      <c r="J51" s="246">
        <f>F51</f>
        <v>0.672</v>
      </c>
      <c r="K51" s="246">
        <f>F51*2</f>
        <v>1.344</v>
      </c>
      <c r="L51" s="246">
        <f>F51*2</f>
        <v>1.344</v>
      </c>
      <c r="M51" s="246">
        <f>F51</f>
        <v>0.672</v>
      </c>
      <c r="N51" s="246">
        <f>F51</f>
        <v>0.672</v>
      </c>
      <c r="O51" s="246">
        <f>F51</f>
        <v>0.672</v>
      </c>
      <c r="P51" s="246">
        <f>F51</f>
        <v>0.672</v>
      </c>
      <c r="Q51" s="246">
        <f>F51</f>
        <v>0.672</v>
      </c>
      <c r="R51" s="246">
        <f>F51</f>
        <v>0.672</v>
      </c>
      <c r="S51" s="246">
        <f>F51</f>
        <v>0.672</v>
      </c>
      <c r="T51" s="246">
        <f>F51</f>
        <v>0.672</v>
      </c>
      <c r="U51" s="246">
        <f>F51</f>
        <v>0.672</v>
      </c>
      <c r="V51" s="246">
        <f>F51</f>
        <v>0.672</v>
      </c>
      <c r="W51" s="246">
        <f>F51</f>
        <v>0.672</v>
      </c>
      <c r="X51" s="246">
        <f>F51</f>
        <v>0.672</v>
      </c>
      <c r="Y51" s="246">
        <f>F51</f>
        <v>0.672</v>
      </c>
      <c r="Z51" s="246">
        <f>F51</f>
        <v>0.672</v>
      </c>
      <c r="AA51" s="246">
        <f>F51</f>
        <v>0.672</v>
      </c>
      <c r="AB51" s="246">
        <f>F51</f>
        <v>0.672</v>
      </c>
      <c r="AC51" s="246">
        <f>F51</f>
        <v>0.672</v>
      </c>
      <c r="AD51" s="246">
        <f>F51</f>
        <v>0.672</v>
      </c>
      <c r="AE51" s="315"/>
      <c r="AF51" s="315"/>
      <c r="AG51" s="315"/>
      <c r="AH51" s="315"/>
      <c r="AI51" s="315"/>
      <c r="AJ51" s="315"/>
      <c r="AK51" s="315"/>
      <c r="AL51" s="315"/>
    </row>
    <row r="52" spans="1:38" ht="24" customHeight="1">
      <c r="A52" s="266"/>
      <c r="B52" s="5" t="s">
        <v>130</v>
      </c>
      <c r="C52" s="269"/>
      <c r="D52" s="257"/>
      <c r="E52" s="257"/>
      <c r="F52" s="263"/>
      <c r="G52" s="252"/>
      <c r="H52" s="253"/>
      <c r="I52" s="248"/>
      <c r="J52" s="248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317"/>
      <c r="AF52" s="317"/>
      <c r="AG52" s="317"/>
      <c r="AH52" s="317"/>
      <c r="AI52" s="317"/>
      <c r="AJ52" s="317"/>
      <c r="AK52" s="317"/>
      <c r="AL52" s="317"/>
    </row>
    <row r="53" spans="1:38" ht="28.5" hidden="1">
      <c r="A53" s="266"/>
      <c r="B53" s="6" t="s">
        <v>468</v>
      </c>
      <c r="C53" s="269"/>
      <c r="D53" s="257"/>
      <c r="E53" s="257"/>
      <c r="F53" s="263"/>
      <c r="G53" s="252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66"/>
      <c r="B54" s="5" t="s">
        <v>469</v>
      </c>
      <c r="C54" s="269"/>
      <c r="D54" s="257"/>
      <c r="E54" s="257"/>
      <c r="F54" s="263"/>
      <c r="G54" s="252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66"/>
      <c r="B55" s="5" t="s">
        <v>0</v>
      </c>
      <c r="C55" s="269"/>
      <c r="D55" s="257"/>
      <c r="E55" s="257"/>
      <c r="F55" s="263"/>
      <c r="G55" s="252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66"/>
      <c r="B56" s="9" t="s">
        <v>1</v>
      </c>
      <c r="C56" s="269"/>
      <c r="D56" s="257"/>
      <c r="E56" s="257"/>
      <c r="F56" s="263"/>
      <c r="G56" s="252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66"/>
      <c r="B57" s="6" t="s">
        <v>2</v>
      </c>
      <c r="C57" s="269"/>
      <c r="D57" s="257"/>
      <c r="E57" s="257"/>
      <c r="F57" s="263"/>
      <c r="G57" s="252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66"/>
      <c r="B58" s="5" t="s">
        <v>3</v>
      </c>
      <c r="C58" s="269"/>
      <c r="D58" s="257"/>
      <c r="E58" s="257"/>
      <c r="F58" s="263"/>
      <c r="G58" s="252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66"/>
      <c r="B59" s="5" t="s">
        <v>4</v>
      </c>
      <c r="C59" s="269"/>
      <c r="D59" s="257"/>
      <c r="E59" s="257"/>
      <c r="F59" s="263"/>
      <c r="G59" s="252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66"/>
      <c r="B60" s="5" t="s">
        <v>5</v>
      </c>
      <c r="C60" s="269"/>
      <c r="D60" s="257"/>
      <c r="E60" s="257"/>
      <c r="F60" s="263"/>
      <c r="G60" s="252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66"/>
      <c r="B61" s="10" t="s">
        <v>6</v>
      </c>
      <c r="C61" s="269"/>
      <c r="D61" s="257"/>
      <c r="E61" s="257"/>
      <c r="F61" s="263"/>
      <c r="G61" s="252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66"/>
      <c r="B62" s="5" t="s">
        <v>428</v>
      </c>
      <c r="C62" s="269"/>
      <c r="D62" s="257"/>
      <c r="E62" s="257"/>
      <c r="F62" s="263"/>
      <c r="G62" s="252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66"/>
      <c r="B63" s="5" t="s">
        <v>120</v>
      </c>
      <c r="C63" s="269"/>
      <c r="D63" s="257"/>
      <c r="E63" s="257"/>
      <c r="F63" s="263"/>
      <c r="G63" s="252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67"/>
      <c r="B64" s="5" t="s">
        <v>121</v>
      </c>
      <c r="C64" s="270"/>
      <c r="D64" s="258"/>
      <c r="E64" s="258"/>
      <c r="F64" s="264"/>
      <c r="G64" s="253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65" t="s">
        <v>370</v>
      </c>
      <c r="B65" s="5" t="s">
        <v>122</v>
      </c>
      <c r="C65" s="268" t="s">
        <v>107</v>
      </c>
      <c r="D65" s="256">
        <v>3000</v>
      </c>
      <c r="E65" s="256">
        <f>D65*'[1]Прил 5 Расчет стоим 1 чел.часа '!$C$14</f>
        <v>936900</v>
      </c>
      <c r="F65" s="262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66"/>
      <c r="B66" s="5" t="s">
        <v>7</v>
      </c>
      <c r="C66" s="269"/>
      <c r="D66" s="257"/>
      <c r="E66" s="257"/>
      <c r="F66" s="263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66"/>
      <c r="B67" s="5" t="s">
        <v>376</v>
      </c>
      <c r="C67" s="269"/>
      <c r="D67" s="257"/>
      <c r="E67" s="257"/>
      <c r="F67" s="263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66"/>
      <c r="B68" s="9" t="s">
        <v>8</v>
      </c>
      <c r="C68" s="269"/>
      <c r="D68" s="257"/>
      <c r="E68" s="257"/>
      <c r="F68" s="263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66"/>
      <c r="B69" s="7" t="s">
        <v>9</v>
      </c>
      <c r="C69" s="269"/>
      <c r="D69" s="257"/>
      <c r="E69" s="257"/>
      <c r="F69" s="263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67"/>
      <c r="B70" s="5" t="s">
        <v>123</v>
      </c>
      <c r="C70" s="270"/>
      <c r="D70" s="258"/>
      <c r="E70" s="258"/>
      <c r="F70" s="264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65" t="s">
        <v>371</v>
      </c>
      <c r="B72" s="5" t="s">
        <v>10</v>
      </c>
      <c r="C72" s="268" t="s">
        <v>107</v>
      </c>
      <c r="D72" s="256">
        <v>30915</v>
      </c>
      <c r="E72" s="256">
        <f>D72*'[1]Прил 5 Расчет стоим 1 чел.часа '!$C$14</f>
        <v>9654755</v>
      </c>
      <c r="F72" s="262">
        <f>E72/H5/12</f>
        <v>0.193</v>
      </c>
      <c r="G72" s="246">
        <f>F72*1.5</f>
        <v>0.29</v>
      </c>
      <c r="H72" s="246">
        <f>F72</f>
        <v>0.193</v>
      </c>
      <c r="I72" s="246">
        <f>F72</f>
        <v>0.193</v>
      </c>
      <c r="J72" s="246">
        <f>F72</f>
        <v>0.193</v>
      </c>
      <c r="K72" s="246">
        <f>F72</f>
        <v>0.193</v>
      </c>
      <c r="L72" s="246">
        <f>F72</f>
        <v>0.193</v>
      </c>
      <c r="M72" s="246">
        <f>F72</f>
        <v>0.193</v>
      </c>
      <c r="N72" s="246">
        <f>F72</f>
        <v>0.193</v>
      </c>
      <c r="O72" s="246">
        <f>F72</f>
        <v>0.193</v>
      </c>
      <c r="P72" s="246">
        <f>F72</f>
        <v>0.193</v>
      </c>
      <c r="Q72" s="246">
        <f>F72</f>
        <v>0.193</v>
      </c>
      <c r="R72" s="246">
        <f>F72</f>
        <v>0.193</v>
      </c>
      <c r="S72" s="246">
        <f>F72</f>
        <v>0.193</v>
      </c>
      <c r="T72" s="246">
        <f>F72</f>
        <v>0.193</v>
      </c>
      <c r="U72" s="246">
        <f>F72</f>
        <v>0.193</v>
      </c>
      <c r="V72" s="246">
        <f>F72</f>
        <v>0.193</v>
      </c>
      <c r="W72" s="246">
        <f>F72</f>
        <v>0.193</v>
      </c>
      <c r="X72" s="246">
        <f>F72</f>
        <v>0.193</v>
      </c>
      <c r="Y72" s="246">
        <f>F72</f>
        <v>0.193</v>
      </c>
      <c r="Z72" s="246">
        <f>F72</f>
        <v>0.193</v>
      </c>
      <c r="AA72" s="246">
        <f>F72</f>
        <v>0.193</v>
      </c>
      <c r="AB72" s="246">
        <f>F72</f>
        <v>0.193</v>
      </c>
      <c r="AC72" s="246">
        <f>F72</f>
        <v>0.193</v>
      </c>
      <c r="AD72" s="246">
        <f>F72</f>
        <v>0.193</v>
      </c>
      <c r="AE72" s="315"/>
      <c r="AF72" s="315"/>
      <c r="AG72" s="315"/>
      <c r="AH72" s="315"/>
      <c r="AI72" s="315"/>
      <c r="AJ72" s="315"/>
      <c r="AK72" s="315"/>
      <c r="AL72" s="315"/>
    </row>
    <row r="73" spans="1:38" ht="23.25" customHeight="1">
      <c r="A73" s="266"/>
      <c r="B73" s="5" t="s">
        <v>11</v>
      </c>
      <c r="C73" s="269"/>
      <c r="D73" s="257"/>
      <c r="E73" s="257"/>
      <c r="F73" s="263"/>
      <c r="G73" s="252"/>
      <c r="H73" s="252"/>
      <c r="I73" s="247"/>
      <c r="J73" s="247"/>
      <c r="K73" s="252"/>
      <c r="L73" s="252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317"/>
      <c r="AF73" s="317"/>
      <c r="AG73" s="317"/>
      <c r="AH73" s="317"/>
      <c r="AI73" s="317"/>
      <c r="AJ73" s="317"/>
      <c r="AK73" s="317"/>
      <c r="AL73" s="317"/>
    </row>
    <row r="74" spans="1:38" ht="28.5" hidden="1">
      <c r="A74" s="266"/>
      <c r="B74" s="17" t="s">
        <v>419</v>
      </c>
      <c r="C74" s="269"/>
      <c r="D74" s="257"/>
      <c r="E74" s="257"/>
      <c r="F74" s="263"/>
      <c r="G74" s="252"/>
      <c r="H74" s="252"/>
      <c r="I74" s="81"/>
      <c r="J74" s="81"/>
      <c r="K74" s="252"/>
      <c r="L74" s="252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66"/>
      <c r="B75" s="17" t="s">
        <v>420</v>
      </c>
      <c r="C75" s="269"/>
      <c r="D75" s="257"/>
      <c r="E75" s="257"/>
      <c r="F75" s="263"/>
      <c r="G75" s="252"/>
      <c r="H75" s="252"/>
      <c r="I75" s="81"/>
      <c r="J75" s="81"/>
      <c r="K75" s="252"/>
      <c r="L75" s="252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66"/>
      <c r="B76" s="17" t="s">
        <v>421</v>
      </c>
      <c r="C76" s="269"/>
      <c r="D76" s="257"/>
      <c r="E76" s="257"/>
      <c r="F76" s="263"/>
      <c r="G76" s="252"/>
      <c r="H76" s="253"/>
      <c r="I76" s="82"/>
      <c r="J76" s="82"/>
      <c r="K76" s="253"/>
      <c r="L76" s="253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66"/>
      <c r="B77" s="17" t="s">
        <v>422</v>
      </c>
      <c r="C77" s="269"/>
      <c r="D77" s="257"/>
      <c r="E77" s="257"/>
      <c r="F77" s="263"/>
      <c r="G77" s="252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66"/>
      <c r="B78" s="17" t="s">
        <v>423</v>
      </c>
      <c r="C78" s="269"/>
      <c r="D78" s="257"/>
      <c r="E78" s="257"/>
      <c r="F78" s="263"/>
      <c r="G78" s="252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66"/>
      <c r="B79" s="17" t="s">
        <v>424</v>
      </c>
      <c r="C79" s="269"/>
      <c r="D79" s="257"/>
      <c r="E79" s="257"/>
      <c r="F79" s="263"/>
      <c r="G79" s="252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66"/>
      <c r="B80" s="17" t="s">
        <v>425</v>
      </c>
      <c r="C80" s="269"/>
      <c r="D80" s="257"/>
      <c r="E80" s="257"/>
      <c r="F80" s="263"/>
      <c r="G80" s="252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66"/>
      <c r="B81" s="17" t="s">
        <v>426</v>
      </c>
      <c r="C81" s="269"/>
      <c r="D81" s="257"/>
      <c r="E81" s="257"/>
      <c r="F81" s="263"/>
      <c r="G81" s="252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66"/>
      <c r="B82" s="17" t="s">
        <v>427</v>
      </c>
      <c r="C82" s="269"/>
      <c r="D82" s="257"/>
      <c r="E82" s="257"/>
      <c r="F82" s="263"/>
      <c r="G82" s="252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67"/>
      <c r="B83" s="5" t="s">
        <v>377</v>
      </c>
      <c r="C83" s="269"/>
      <c r="D83" s="257"/>
      <c r="E83" s="257"/>
      <c r="F83" s="263"/>
      <c r="G83" s="253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378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65" t="s">
        <v>379</v>
      </c>
      <c r="B85" s="5" t="s">
        <v>12</v>
      </c>
      <c r="C85" s="268" t="s">
        <v>107</v>
      </c>
      <c r="D85" s="256">
        <v>72866</v>
      </c>
      <c r="E85" s="256">
        <f>D85*'[1]Прил 5 Расчет стоим 1 чел.часа '!$C$14</f>
        <v>22756052</v>
      </c>
      <c r="F85" s="262">
        <f>E85/H5/12</f>
        <v>0.456</v>
      </c>
      <c r="G85" s="246">
        <f>F85*1.5</f>
        <v>0.684</v>
      </c>
      <c r="H85" s="246">
        <f>F85</f>
        <v>0.456</v>
      </c>
      <c r="I85" s="246">
        <f>F85</f>
        <v>0.456</v>
      </c>
      <c r="J85" s="246">
        <f>F85</f>
        <v>0.456</v>
      </c>
      <c r="K85" s="246">
        <f>F85</f>
        <v>0.456</v>
      </c>
      <c r="L85" s="246">
        <f>F85</f>
        <v>0.456</v>
      </c>
      <c r="M85" s="246">
        <f>F85</f>
        <v>0.456</v>
      </c>
      <c r="N85" s="246">
        <f>F85</f>
        <v>0.456</v>
      </c>
      <c r="O85" s="246">
        <f>F85</f>
        <v>0.456</v>
      </c>
      <c r="P85" s="246">
        <f>F85</f>
        <v>0.456</v>
      </c>
      <c r="Q85" s="246">
        <f>F85</f>
        <v>0.456</v>
      </c>
      <c r="R85" s="246">
        <f>F85</f>
        <v>0.456</v>
      </c>
      <c r="S85" s="246">
        <f>F85</f>
        <v>0.456</v>
      </c>
      <c r="T85" s="246">
        <f>F85</f>
        <v>0.456</v>
      </c>
      <c r="U85" s="246">
        <f>F85</f>
        <v>0.456</v>
      </c>
      <c r="V85" s="246">
        <f>F85</f>
        <v>0.456</v>
      </c>
      <c r="W85" s="246">
        <f>F85</f>
        <v>0.456</v>
      </c>
      <c r="X85" s="246">
        <f>F85</f>
        <v>0.456</v>
      </c>
      <c r="Y85" s="246">
        <f>F85</f>
        <v>0.456</v>
      </c>
      <c r="Z85" s="246">
        <f>F85</f>
        <v>0.456</v>
      </c>
      <c r="AA85" s="246">
        <f>F85</f>
        <v>0.456</v>
      </c>
      <c r="AB85" s="246">
        <f>F85</f>
        <v>0.456</v>
      </c>
      <c r="AC85" s="246">
        <f>F85</f>
        <v>0.456</v>
      </c>
      <c r="AD85" s="246">
        <f>F85</f>
        <v>0.456</v>
      </c>
      <c r="AE85" s="315"/>
      <c r="AF85" s="315"/>
      <c r="AG85" s="315"/>
      <c r="AH85" s="315"/>
      <c r="AI85" s="315"/>
      <c r="AJ85" s="315"/>
      <c r="AK85" s="315"/>
      <c r="AL85" s="315"/>
    </row>
    <row r="86" spans="1:38" ht="18.75" customHeight="1">
      <c r="A86" s="266"/>
      <c r="B86" s="5" t="s">
        <v>13</v>
      </c>
      <c r="C86" s="269"/>
      <c r="D86" s="257"/>
      <c r="E86" s="257"/>
      <c r="F86" s="263"/>
      <c r="G86" s="252"/>
      <c r="H86" s="252"/>
      <c r="I86" s="247"/>
      <c r="J86" s="247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316"/>
      <c r="AF86" s="316"/>
      <c r="AG86" s="316"/>
      <c r="AH86" s="316"/>
      <c r="AI86" s="316"/>
      <c r="AJ86" s="316"/>
      <c r="AK86" s="316"/>
      <c r="AL86" s="316"/>
    </row>
    <row r="87" spans="1:38" ht="21" customHeight="1">
      <c r="A87" s="266"/>
      <c r="B87" s="5" t="s">
        <v>14</v>
      </c>
      <c r="C87" s="269"/>
      <c r="D87" s="257"/>
      <c r="E87" s="257"/>
      <c r="F87" s="263"/>
      <c r="G87" s="252"/>
      <c r="H87" s="252"/>
      <c r="I87" s="247"/>
      <c r="J87" s="247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316"/>
      <c r="AF87" s="316"/>
      <c r="AG87" s="316"/>
      <c r="AH87" s="316"/>
      <c r="AI87" s="316"/>
      <c r="AJ87" s="316"/>
      <c r="AK87" s="316"/>
      <c r="AL87" s="316"/>
    </row>
    <row r="88" spans="1:38" ht="12.75" customHeight="1">
      <c r="A88" s="266"/>
      <c r="B88" s="5" t="s">
        <v>15</v>
      </c>
      <c r="C88" s="269"/>
      <c r="D88" s="257"/>
      <c r="E88" s="257"/>
      <c r="F88" s="263"/>
      <c r="G88" s="252"/>
      <c r="H88" s="252"/>
      <c r="I88" s="247"/>
      <c r="J88" s="247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317"/>
      <c r="AF88" s="317"/>
      <c r="AG88" s="317"/>
      <c r="AH88" s="317"/>
      <c r="AI88" s="317"/>
      <c r="AJ88" s="317"/>
      <c r="AK88" s="317"/>
      <c r="AL88" s="317"/>
    </row>
    <row r="89" spans="1:38" ht="12" customHeight="1" hidden="1">
      <c r="A89" s="267"/>
      <c r="B89" s="5" t="s">
        <v>124</v>
      </c>
      <c r="C89" s="270"/>
      <c r="D89" s="258"/>
      <c r="E89" s="258"/>
      <c r="F89" s="264"/>
      <c r="G89" s="253"/>
      <c r="H89" s="253"/>
      <c r="I89" s="82"/>
      <c r="J89" s="82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287" t="s">
        <v>380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288"/>
      <c r="B91" s="5" t="s">
        <v>40</v>
      </c>
      <c r="C91" s="268" t="s">
        <v>108</v>
      </c>
      <c r="D91" s="256">
        <v>168448</v>
      </c>
      <c r="E91" s="256">
        <f>D91*'[1]Прил 5 Расчет стоим 1 чел.часа '!$B$14</f>
        <v>41177114</v>
      </c>
      <c r="F91" s="262">
        <f>E91/H5/12</f>
        <v>0.824</v>
      </c>
      <c r="G91" s="246"/>
      <c r="H91" s="246"/>
      <c r="I91" s="246"/>
      <c r="J91" s="246"/>
      <c r="K91" s="351"/>
      <c r="L91" s="351"/>
      <c r="M91" s="246"/>
      <c r="N91" s="351"/>
      <c r="O91" s="351"/>
      <c r="P91" s="351"/>
      <c r="Q91" s="246">
        <f>'[3]2014'!$E$14</f>
        <v>2.15</v>
      </c>
      <c r="R91" s="246">
        <f>'[3]2014'!$E$14</f>
        <v>2.15</v>
      </c>
      <c r="S91" s="246">
        <f>'[3]2014'!$E$14</f>
        <v>2.15</v>
      </c>
      <c r="T91" s="246">
        <f>'[3]2014'!$E$14</f>
        <v>2.15</v>
      </c>
      <c r="U91" s="351"/>
      <c r="V91" s="351"/>
      <c r="W91" s="246">
        <f>'[3]2014'!$E$14</f>
        <v>2.15</v>
      </c>
      <c r="X91" s="246">
        <f>'[3]2014'!$E$14</f>
        <v>2.15</v>
      </c>
      <c r="Y91" s="246">
        <f>'[3]2014'!$E$14</f>
        <v>2.15</v>
      </c>
      <c r="Z91" s="246">
        <f>'[3]2014'!$E$14</f>
        <v>2.15</v>
      </c>
      <c r="AA91" s="246">
        <f>'[3]2014'!$E$14</f>
        <v>2.15</v>
      </c>
      <c r="AB91" s="246">
        <f>'[3]2014'!$E$14</f>
        <v>2.15</v>
      </c>
      <c r="AC91" s="246">
        <f>'[3]2014'!$E$14</f>
        <v>2.15</v>
      </c>
      <c r="AD91" s="246">
        <f>'[3]2014'!$E$14</f>
        <v>2.15</v>
      </c>
      <c r="AE91" s="315"/>
      <c r="AF91" s="315"/>
      <c r="AG91" s="315"/>
      <c r="AH91" s="315"/>
      <c r="AI91" s="315"/>
      <c r="AJ91" s="315"/>
      <c r="AK91" s="315"/>
      <c r="AL91" s="315"/>
    </row>
    <row r="92" spans="1:38" ht="22.5" customHeight="1">
      <c r="A92" s="288"/>
      <c r="B92" s="5" t="s">
        <v>41</v>
      </c>
      <c r="C92" s="269"/>
      <c r="D92" s="257"/>
      <c r="E92" s="257"/>
      <c r="F92" s="263"/>
      <c r="G92" s="252"/>
      <c r="H92" s="252"/>
      <c r="I92" s="247"/>
      <c r="J92" s="247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316"/>
      <c r="AF92" s="316"/>
      <c r="AG92" s="316"/>
      <c r="AH92" s="316"/>
      <c r="AI92" s="316"/>
      <c r="AJ92" s="316"/>
      <c r="AK92" s="316"/>
      <c r="AL92" s="316"/>
    </row>
    <row r="93" spans="1:38" ht="2.25" customHeight="1">
      <c r="A93" s="288"/>
      <c r="B93" s="5" t="s">
        <v>42</v>
      </c>
      <c r="C93" s="269"/>
      <c r="D93" s="257"/>
      <c r="E93" s="257"/>
      <c r="F93" s="263"/>
      <c r="G93" s="253"/>
      <c r="H93" s="253"/>
      <c r="I93" s="248"/>
      <c r="J93" s="248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317"/>
      <c r="AF93" s="317"/>
      <c r="AG93" s="317"/>
      <c r="AH93" s="317"/>
      <c r="AI93" s="317"/>
      <c r="AJ93" s="317"/>
      <c r="AK93" s="317"/>
      <c r="AL93" s="317"/>
    </row>
    <row r="94" spans="1:38" ht="42.75" hidden="1">
      <c r="A94" s="288"/>
      <c r="B94" s="5" t="s">
        <v>43</v>
      </c>
      <c r="C94" s="269"/>
      <c r="D94" s="257"/>
      <c r="E94" s="257"/>
      <c r="F94" s="263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288"/>
      <c r="B95" s="5" t="s">
        <v>44</v>
      </c>
      <c r="C95" s="269"/>
      <c r="D95" s="257"/>
      <c r="E95" s="257"/>
      <c r="F95" s="263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288"/>
      <c r="B96" s="5" t="s">
        <v>45</v>
      </c>
      <c r="C96" s="269"/>
      <c r="D96" s="257"/>
      <c r="E96" s="257"/>
      <c r="F96" s="263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288"/>
      <c r="B97" s="5" t="s">
        <v>46</v>
      </c>
      <c r="C97" s="269"/>
      <c r="D97" s="257"/>
      <c r="E97" s="257"/>
      <c r="F97" s="263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288"/>
      <c r="B98" s="5" t="s">
        <v>132</v>
      </c>
      <c r="C98" s="269"/>
      <c r="D98" s="257"/>
      <c r="E98" s="257"/>
      <c r="F98" s="263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288"/>
      <c r="B99" s="5" t="s">
        <v>47</v>
      </c>
      <c r="C99" s="269"/>
      <c r="D99" s="257"/>
      <c r="E99" s="257"/>
      <c r="F99" s="263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289"/>
      <c r="B100" s="5" t="s">
        <v>48</v>
      </c>
      <c r="C100" s="270"/>
      <c r="D100" s="258"/>
      <c r="E100" s="258"/>
      <c r="F100" s="264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287" t="s">
        <v>381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288"/>
      <c r="B102" s="5" t="s">
        <v>50</v>
      </c>
      <c r="C102" s="290" t="s">
        <v>107</v>
      </c>
      <c r="D102" s="293">
        <f>23200+10240</f>
        <v>33440</v>
      </c>
      <c r="E102" s="293">
        <f>D102*'[1]Прил 5 Расчет стоим 1 чел.часа '!$C$14</f>
        <v>10443312</v>
      </c>
      <c r="F102" s="296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288"/>
      <c r="B103" s="5" t="s">
        <v>51</v>
      </c>
      <c r="C103" s="291"/>
      <c r="D103" s="294"/>
      <c r="E103" s="294"/>
      <c r="F103" s="297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288"/>
      <c r="B104" s="5" t="s">
        <v>52</v>
      </c>
      <c r="C104" s="291"/>
      <c r="D104" s="294"/>
      <c r="E104" s="294"/>
      <c r="F104" s="297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288"/>
      <c r="B105" s="5" t="s">
        <v>53</v>
      </c>
      <c r="C105" s="291"/>
      <c r="D105" s="294"/>
      <c r="E105" s="294"/>
      <c r="F105" s="297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288"/>
      <c r="B106" s="7" t="s">
        <v>140</v>
      </c>
      <c r="C106" s="291"/>
      <c r="D106" s="294"/>
      <c r="E106" s="294"/>
      <c r="F106" s="297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289"/>
      <c r="B107" s="5" t="s">
        <v>54</v>
      </c>
      <c r="C107" s="292"/>
      <c r="D107" s="295"/>
      <c r="E107" s="295"/>
      <c r="F107" s="29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78" t="s">
        <v>412</v>
      </c>
      <c r="B108" s="9" t="s">
        <v>55</v>
      </c>
      <c r="C108" s="281" t="s">
        <v>107</v>
      </c>
      <c r="D108" s="284">
        <v>40131</v>
      </c>
      <c r="E108" s="284">
        <f>D108*'[1]Прил 5 Расчет стоим 1 чел.часа '!$C$14</f>
        <v>12532911</v>
      </c>
      <c r="F108" s="299">
        <f>E108/H5/12</f>
        <v>0.251</v>
      </c>
      <c r="G108" s="246">
        <f>F108</f>
        <v>0.251</v>
      </c>
      <c r="H108" s="246">
        <f>F108</f>
        <v>0.251</v>
      </c>
      <c r="I108" s="246">
        <f>F108</f>
        <v>0.251</v>
      </c>
      <c r="J108" s="246">
        <f>F108</f>
        <v>0.251</v>
      </c>
      <c r="K108" s="246">
        <f>F108</f>
        <v>0.251</v>
      </c>
      <c r="L108" s="246">
        <f>F108</f>
        <v>0.251</v>
      </c>
      <c r="M108" s="246">
        <f>F108</f>
        <v>0.251</v>
      </c>
      <c r="N108" s="246">
        <f>F108</f>
        <v>0.251</v>
      </c>
      <c r="O108" s="246">
        <f>F108</f>
        <v>0.251</v>
      </c>
      <c r="P108" s="246">
        <f>F108</f>
        <v>0.251</v>
      </c>
      <c r="Q108" s="246">
        <f>F108</f>
        <v>0.251</v>
      </c>
      <c r="R108" s="246">
        <f>F108</f>
        <v>0.251</v>
      </c>
      <c r="S108" s="246">
        <f>F108</f>
        <v>0.251</v>
      </c>
      <c r="T108" s="246">
        <f>F108</f>
        <v>0.251</v>
      </c>
      <c r="U108" s="246">
        <f>F108</f>
        <v>0.251</v>
      </c>
      <c r="V108" s="246">
        <f>F108</f>
        <v>0.251</v>
      </c>
      <c r="W108" s="246">
        <f>F108</f>
        <v>0.251</v>
      </c>
      <c r="X108" s="246">
        <f>F108</f>
        <v>0.251</v>
      </c>
      <c r="Y108" s="246">
        <f>F108</f>
        <v>0.251</v>
      </c>
      <c r="Z108" s="246">
        <f>F108</f>
        <v>0.251</v>
      </c>
      <c r="AA108" s="246">
        <f>F108</f>
        <v>0.251</v>
      </c>
      <c r="AB108" s="246">
        <f>F108</f>
        <v>0.251</v>
      </c>
      <c r="AC108" s="246">
        <f>F108</f>
        <v>0.251</v>
      </c>
      <c r="AD108" s="246">
        <f>F108</f>
        <v>0.251</v>
      </c>
      <c r="AE108" s="315"/>
      <c r="AF108" s="315"/>
      <c r="AG108" s="315"/>
      <c r="AH108" s="315"/>
      <c r="AI108" s="315"/>
      <c r="AJ108" s="315"/>
      <c r="AK108" s="315"/>
      <c r="AL108" s="315"/>
    </row>
    <row r="109" spans="1:38" ht="22.5" customHeight="1">
      <c r="A109" s="279"/>
      <c r="B109" s="9" t="s">
        <v>65</v>
      </c>
      <c r="C109" s="282"/>
      <c r="D109" s="285"/>
      <c r="E109" s="285"/>
      <c r="F109" s="300"/>
      <c r="G109" s="253"/>
      <c r="H109" s="253"/>
      <c r="I109" s="248"/>
      <c r="J109" s="248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317"/>
      <c r="AF109" s="317"/>
      <c r="AG109" s="317"/>
      <c r="AH109" s="317"/>
      <c r="AI109" s="317"/>
      <c r="AJ109" s="317"/>
      <c r="AK109" s="317"/>
      <c r="AL109" s="317"/>
    </row>
    <row r="110" spans="1:38" ht="114" hidden="1">
      <c r="A110" s="279"/>
      <c r="B110" s="9" t="s">
        <v>153</v>
      </c>
      <c r="C110" s="282"/>
      <c r="D110" s="285"/>
      <c r="E110" s="285"/>
      <c r="F110" s="300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79"/>
      <c r="B111" s="9" t="s">
        <v>138</v>
      </c>
      <c r="C111" s="282"/>
      <c r="D111" s="285"/>
      <c r="E111" s="285"/>
      <c r="F111" s="300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78" t="s">
        <v>413</v>
      </c>
      <c r="B112" s="12" t="s">
        <v>56</v>
      </c>
      <c r="C112" s="308" t="s">
        <v>107</v>
      </c>
      <c r="D112" s="284">
        <v>187775</v>
      </c>
      <c r="E112" s="284">
        <f>D112*'[1]Прил 5 Расчет стоим 1 чел.часа '!$C$14</f>
        <v>58642133</v>
      </c>
      <c r="F112" s="299">
        <f>E112/H5/12</f>
        <v>1.174</v>
      </c>
      <c r="G112" s="246">
        <f>F112</f>
        <v>1.174</v>
      </c>
      <c r="H112" s="246">
        <f>F112</f>
        <v>1.174</v>
      </c>
      <c r="I112" s="246">
        <f>F112</f>
        <v>1.174</v>
      </c>
      <c r="J112" s="246">
        <f>F112</f>
        <v>1.174</v>
      </c>
      <c r="K112" s="246">
        <f>F112*2</f>
        <v>2.348</v>
      </c>
      <c r="L112" s="246">
        <f>F112*2</f>
        <v>2.348</v>
      </c>
      <c r="M112" s="246">
        <f>F112</f>
        <v>1.174</v>
      </c>
      <c r="N112" s="246">
        <f>F112</f>
        <v>1.174</v>
      </c>
      <c r="O112" s="246">
        <f>F112</f>
        <v>1.174</v>
      </c>
      <c r="P112" s="246">
        <f>F112</f>
        <v>1.174</v>
      </c>
      <c r="Q112" s="246">
        <f>F112</f>
        <v>1.174</v>
      </c>
      <c r="R112" s="246">
        <f>F112</f>
        <v>1.174</v>
      </c>
      <c r="S112" s="246">
        <f>F112</f>
        <v>1.174</v>
      </c>
      <c r="T112" s="246">
        <f>F112</f>
        <v>1.174</v>
      </c>
      <c r="U112" s="246">
        <f>F112</f>
        <v>1.174</v>
      </c>
      <c r="V112" s="246">
        <f>F112</f>
        <v>1.174</v>
      </c>
      <c r="W112" s="246">
        <f>F112</f>
        <v>1.174</v>
      </c>
      <c r="X112" s="246">
        <f>F112</f>
        <v>1.174</v>
      </c>
      <c r="Y112" s="246">
        <f>F112</f>
        <v>1.174</v>
      </c>
      <c r="Z112" s="246">
        <f>F112</f>
        <v>1.174</v>
      </c>
      <c r="AA112" s="246">
        <f>F112</f>
        <v>1.174</v>
      </c>
      <c r="AB112" s="246">
        <f>F112</f>
        <v>1.174</v>
      </c>
      <c r="AC112" s="246">
        <f>F112</f>
        <v>1.174</v>
      </c>
      <c r="AD112" s="246">
        <f>F112</f>
        <v>1.174</v>
      </c>
      <c r="AE112" s="315"/>
      <c r="AF112" s="315"/>
      <c r="AG112" s="315"/>
      <c r="AH112" s="315"/>
      <c r="AI112" s="315"/>
      <c r="AJ112" s="315"/>
      <c r="AK112" s="315"/>
      <c r="AL112" s="315"/>
    </row>
    <row r="113" spans="1:38" ht="62.25" customHeight="1">
      <c r="A113" s="279"/>
      <c r="B113" s="13" t="s">
        <v>429</v>
      </c>
      <c r="C113" s="309"/>
      <c r="D113" s="285"/>
      <c r="E113" s="285"/>
      <c r="F113" s="300"/>
      <c r="G113" s="253"/>
      <c r="H113" s="253"/>
      <c r="I113" s="248"/>
      <c r="J113" s="248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317"/>
      <c r="AF113" s="317"/>
      <c r="AG113" s="317"/>
      <c r="AH113" s="317"/>
      <c r="AI113" s="317"/>
      <c r="AJ113" s="317"/>
      <c r="AK113" s="317"/>
      <c r="AL113" s="317"/>
    </row>
    <row r="114" spans="1:38" ht="26.25" customHeight="1" hidden="1">
      <c r="A114" s="279"/>
      <c r="B114" s="13" t="s">
        <v>430</v>
      </c>
      <c r="C114" s="309"/>
      <c r="D114" s="285"/>
      <c r="E114" s="285"/>
      <c r="F114" s="300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79"/>
      <c r="B115" s="9" t="s">
        <v>57</v>
      </c>
      <c r="C115" s="309"/>
      <c r="D115" s="285"/>
      <c r="E115" s="285"/>
      <c r="F115" s="300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79"/>
      <c r="B116" s="9" t="s">
        <v>58</v>
      </c>
      <c r="C116" s="309"/>
      <c r="D116" s="285"/>
      <c r="E116" s="285"/>
      <c r="F116" s="300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79"/>
      <c r="B117" s="9" t="s">
        <v>59</v>
      </c>
      <c r="C117" s="309"/>
      <c r="D117" s="285"/>
      <c r="E117" s="285"/>
      <c r="F117" s="300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79"/>
      <c r="B118" s="9" t="s">
        <v>60</v>
      </c>
      <c r="C118" s="309"/>
      <c r="D118" s="285"/>
      <c r="E118" s="285"/>
      <c r="F118" s="300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79"/>
      <c r="B119" s="9" t="s">
        <v>61</v>
      </c>
      <c r="C119" s="309"/>
      <c r="D119" s="285"/>
      <c r="E119" s="285"/>
      <c r="F119" s="300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79"/>
      <c r="B120" s="9" t="s">
        <v>62</v>
      </c>
      <c r="C120" s="309"/>
      <c r="D120" s="285"/>
      <c r="E120" s="285"/>
      <c r="F120" s="300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79"/>
      <c r="B121" s="9" t="s">
        <v>63</v>
      </c>
      <c r="C121" s="309"/>
      <c r="D121" s="285"/>
      <c r="E121" s="285"/>
      <c r="F121" s="300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79"/>
      <c r="B122" s="9" t="s">
        <v>64</v>
      </c>
      <c r="C122" s="309"/>
      <c r="D122" s="285"/>
      <c r="E122" s="285"/>
      <c r="F122" s="300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79"/>
      <c r="B123" s="9" t="s">
        <v>66</v>
      </c>
      <c r="C123" s="309"/>
      <c r="D123" s="285"/>
      <c r="E123" s="285"/>
      <c r="F123" s="300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79"/>
      <c r="B124" s="9" t="s">
        <v>67</v>
      </c>
      <c r="C124" s="309"/>
      <c r="D124" s="285"/>
      <c r="E124" s="285"/>
      <c r="F124" s="300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79"/>
      <c r="B125" s="9" t="s">
        <v>128</v>
      </c>
      <c r="C125" s="309"/>
      <c r="D125" s="285"/>
      <c r="E125" s="285"/>
      <c r="F125" s="300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79"/>
      <c r="B126" s="9" t="s">
        <v>125</v>
      </c>
      <c r="C126" s="309"/>
      <c r="D126" s="285"/>
      <c r="E126" s="285"/>
      <c r="F126" s="300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79"/>
      <c r="B127" s="9" t="s">
        <v>126</v>
      </c>
      <c r="C127" s="309"/>
      <c r="D127" s="285"/>
      <c r="E127" s="285"/>
      <c r="F127" s="300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80"/>
      <c r="B128" s="9" t="s">
        <v>127</v>
      </c>
      <c r="C128" s="310"/>
      <c r="D128" s="286"/>
      <c r="E128" s="286"/>
      <c r="F128" s="301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78" t="s">
        <v>414</v>
      </c>
      <c r="B129" s="9" t="s">
        <v>103</v>
      </c>
      <c r="C129" s="281" t="s">
        <v>107</v>
      </c>
      <c r="D129" s="284">
        <f>178192-62184</f>
        <v>116008</v>
      </c>
      <c r="E129" s="284">
        <f>D129*'[1]Прил 5 Расчет стоим 1 чел.часа '!$C$14</f>
        <v>36229298</v>
      </c>
      <c r="F129" s="299">
        <f>E129/H5/12</f>
        <v>0.725</v>
      </c>
      <c r="G129" s="246">
        <f>F129</f>
        <v>0.725</v>
      </c>
      <c r="H129" s="246">
        <f>G129</f>
        <v>0.725</v>
      </c>
      <c r="I129" s="246">
        <f>F129</f>
        <v>0.725</v>
      </c>
      <c r="J129" s="246">
        <f>F129</f>
        <v>0.725</v>
      </c>
      <c r="K129" s="246">
        <f>F129*2</f>
        <v>1.45</v>
      </c>
      <c r="L129" s="246">
        <f>F129*2</f>
        <v>1.45</v>
      </c>
      <c r="M129" s="246">
        <f>F129</f>
        <v>0.725</v>
      </c>
      <c r="N129" s="246">
        <f>F129</f>
        <v>0.725</v>
      </c>
      <c r="O129" s="246">
        <f>F129</f>
        <v>0.725</v>
      </c>
      <c r="P129" s="246">
        <f>F129</f>
        <v>0.725</v>
      </c>
      <c r="Q129" s="246">
        <f>F129</f>
        <v>0.725</v>
      </c>
      <c r="R129" s="246">
        <f>F129</f>
        <v>0.725</v>
      </c>
      <c r="S129" s="246">
        <f>F129</f>
        <v>0.725</v>
      </c>
      <c r="T129" s="246">
        <f>F129</f>
        <v>0.725</v>
      </c>
      <c r="U129" s="246">
        <f>F129</f>
        <v>0.725</v>
      </c>
      <c r="V129" s="246">
        <f>F129</f>
        <v>0.725</v>
      </c>
      <c r="W129" s="246">
        <f>F129</f>
        <v>0.725</v>
      </c>
      <c r="X129" s="246">
        <f>F129</f>
        <v>0.725</v>
      </c>
      <c r="Y129" s="246">
        <f>F129</f>
        <v>0.725</v>
      </c>
      <c r="Z129" s="246">
        <f>F129</f>
        <v>0.725</v>
      </c>
      <c r="AA129" s="246">
        <f>F129</f>
        <v>0.725</v>
      </c>
      <c r="AB129" s="246">
        <f>F129</f>
        <v>0.725</v>
      </c>
      <c r="AC129" s="246">
        <f>F129</f>
        <v>0.725</v>
      </c>
      <c r="AD129" s="246">
        <f>F129</f>
        <v>0.725</v>
      </c>
      <c r="AE129" s="315"/>
      <c r="AF129" s="315"/>
      <c r="AG129" s="315"/>
      <c r="AH129" s="315"/>
      <c r="AI129" s="315"/>
      <c r="AJ129" s="315"/>
      <c r="AK129" s="315"/>
      <c r="AL129" s="315"/>
    </row>
    <row r="130" spans="1:38" ht="15" customHeight="1">
      <c r="A130" s="279"/>
      <c r="B130" s="9" t="s">
        <v>145</v>
      </c>
      <c r="C130" s="282"/>
      <c r="D130" s="285"/>
      <c r="E130" s="285"/>
      <c r="F130" s="300"/>
      <c r="G130" s="252"/>
      <c r="H130" s="252"/>
      <c r="I130" s="247"/>
      <c r="J130" s="247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317"/>
      <c r="AF130" s="317"/>
      <c r="AG130" s="317"/>
      <c r="AH130" s="317"/>
      <c r="AI130" s="317"/>
      <c r="AJ130" s="317"/>
      <c r="AK130" s="317"/>
      <c r="AL130" s="317"/>
    </row>
    <row r="131" spans="1:38" ht="6.75" customHeight="1" hidden="1">
      <c r="A131" s="279"/>
      <c r="B131" s="31" t="s">
        <v>68</v>
      </c>
      <c r="C131" s="282"/>
      <c r="D131" s="285"/>
      <c r="E131" s="285"/>
      <c r="F131" s="300"/>
      <c r="G131" s="253"/>
      <c r="H131" s="253"/>
      <c r="I131" s="82"/>
      <c r="J131" s="82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79"/>
      <c r="B132" s="278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80"/>
      <c r="B133" s="280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78" t="s">
        <v>159</v>
      </c>
      <c r="B134" s="9" t="s">
        <v>104</v>
      </c>
      <c r="C134" s="281" t="s">
        <v>107</v>
      </c>
      <c r="D134" s="284">
        <v>130407</v>
      </c>
      <c r="E134" s="284">
        <f>D134*'[1]Прил 5 Расчет стоим 1 чел.часа '!$C$14</f>
        <v>40726106</v>
      </c>
      <c r="F134" s="299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79"/>
      <c r="B135" s="9" t="s">
        <v>70</v>
      </c>
      <c r="C135" s="282"/>
      <c r="D135" s="285"/>
      <c r="E135" s="285"/>
      <c r="F135" s="300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79"/>
      <c r="B136" s="9" t="s">
        <v>71</v>
      </c>
      <c r="C136" s="282"/>
      <c r="D136" s="285"/>
      <c r="E136" s="285"/>
      <c r="F136" s="300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79"/>
      <c r="B137" s="9" t="s">
        <v>149</v>
      </c>
      <c r="C137" s="282"/>
      <c r="D137" s="285"/>
      <c r="E137" s="285"/>
      <c r="F137" s="300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79"/>
      <c r="B138" s="9" t="s">
        <v>72</v>
      </c>
      <c r="C138" s="282"/>
      <c r="D138" s="285"/>
      <c r="E138" s="285"/>
      <c r="F138" s="300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79"/>
      <c r="B139" s="12" t="s">
        <v>73</v>
      </c>
      <c r="C139" s="282"/>
      <c r="D139" s="285"/>
      <c r="E139" s="285"/>
      <c r="F139" s="300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79"/>
      <c r="B140" s="9" t="s">
        <v>74</v>
      </c>
      <c r="C140" s="282"/>
      <c r="D140" s="285"/>
      <c r="E140" s="285"/>
      <c r="F140" s="300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79"/>
      <c r="B141" s="9" t="s">
        <v>75</v>
      </c>
      <c r="C141" s="282"/>
      <c r="D141" s="285"/>
      <c r="E141" s="285"/>
      <c r="F141" s="300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79"/>
      <c r="B142" s="9" t="s">
        <v>76</v>
      </c>
      <c r="C142" s="282"/>
      <c r="D142" s="285"/>
      <c r="E142" s="285"/>
      <c r="F142" s="300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79"/>
      <c r="B143" s="9" t="s">
        <v>77</v>
      </c>
      <c r="C143" s="282"/>
      <c r="D143" s="285"/>
      <c r="E143" s="285"/>
      <c r="F143" s="300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80"/>
      <c r="B144" s="9" t="s">
        <v>154</v>
      </c>
      <c r="C144" s="283"/>
      <c r="D144" s="286"/>
      <c r="E144" s="286"/>
      <c r="F144" s="30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287" t="s">
        <v>382</v>
      </c>
      <c r="B145" s="5" t="s">
        <v>69</v>
      </c>
      <c r="C145" s="315"/>
      <c r="D145" s="318"/>
      <c r="E145" s="321">
        <f>'[1]Прил 5 Расчет стоим 1 чел.часа '!$C$22</f>
        <v>15935160</v>
      </c>
      <c r="F145" s="312">
        <f>E145/H5/12</f>
        <v>0.319</v>
      </c>
      <c r="G145" s="351"/>
      <c r="H145" s="246">
        <f>'[3]2014'!$E$18</f>
        <v>0.443</v>
      </c>
      <c r="I145" s="246"/>
      <c r="J145" s="246">
        <f>'[3]2014'!$E$18</f>
        <v>0.443</v>
      </c>
      <c r="K145" s="351"/>
      <c r="L145" s="246">
        <f>'[3]2014'!$E$18</f>
        <v>0.443</v>
      </c>
      <c r="M145" s="351"/>
      <c r="N145" s="246">
        <f>'[3]2014'!$E$18</f>
        <v>0.443</v>
      </c>
      <c r="O145" s="351"/>
      <c r="P145" s="246">
        <f>'[3]2014'!$E$18</f>
        <v>0.443</v>
      </c>
      <c r="Q145" s="351"/>
      <c r="R145" s="246">
        <f>'[3]2014'!$E$18</f>
        <v>0.443</v>
      </c>
      <c r="S145" s="351"/>
      <c r="T145" s="246">
        <f>'[3]2014'!$E$18</f>
        <v>0.443</v>
      </c>
      <c r="U145" s="351"/>
      <c r="V145" s="246">
        <f>'[3]2014'!$E$18</f>
        <v>0.443</v>
      </c>
      <c r="W145" s="351"/>
      <c r="X145" s="246">
        <f>'[3]2014'!$E$18</f>
        <v>0.443</v>
      </c>
      <c r="Y145" s="351"/>
      <c r="Z145" s="246">
        <f>'[3]2014'!$E$18</f>
        <v>0.443</v>
      </c>
      <c r="AA145" s="246"/>
      <c r="AB145" s="246">
        <f>'[3]2014'!$E$18</f>
        <v>0.443</v>
      </c>
      <c r="AC145" s="351"/>
      <c r="AD145" s="246">
        <f>'[3]2014'!$E$18</f>
        <v>0.443</v>
      </c>
      <c r="AE145" s="315"/>
      <c r="AF145" s="315"/>
      <c r="AG145" s="315"/>
      <c r="AH145" s="315"/>
      <c r="AI145" s="315"/>
      <c r="AJ145" s="315"/>
      <c r="AK145" s="315"/>
      <c r="AL145" s="315"/>
    </row>
    <row r="146" spans="1:38" ht="26.25" customHeight="1">
      <c r="A146" s="288"/>
      <c r="B146" s="9" t="s">
        <v>78</v>
      </c>
      <c r="C146" s="316"/>
      <c r="D146" s="319"/>
      <c r="E146" s="322"/>
      <c r="F146" s="313"/>
      <c r="G146" s="252"/>
      <c r="H146" s="252"/>
      <c r="I146" s="247"/>
      <c r="J146" s="247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316"/>
      <c r="AF146" s="316"/>
      <c r="AG146" s="316"/>
      <c r="AH146" s="316"/>
      <c r="AI146" s="316"/>
      <c r="AJ146" s="316"/>
      <c r="AK146" s="316"/>
      <c r="AL146" s="316"/>
    </row>
    <row r="147" spans="1:38" ht="27.75" customHeight="1">
      <c r="A147" s="288"/>
      <c r="B147" s="5" t="s">
        <v>79</v>
      </c>
      <c r="C147" s="317"/>
      <c r="D147" s="320"/>
      <c r="E147" s="323"/>
      <c r="F147" s="314"/>
      <c r="G147" s="253"/>
      <c r="H147" s="253"/>
      <c r="I147" s="248"/>
      <c r="J147" s="248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317"/>
      <c r="AF147" s="317"/>
      <c r="AG147" s="317"/>
      <c r="AH147" s="317"/>
      <c r="AI147" s="317"/>
      <c r="AJ147" s="317"/>
      <c r="AK147" s="317"/>
      <c r="AL147" s="317"/>
    </row>
    <row r="148" spans="1:38" ht="29.25" customHeight="1">
      <c r="A148" s="302" t="s">
        <v>383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03"/>
      <c r="B149" s="9" t="s">
        <v>81</v>
      </c>
      <c r="C149" s="305"/>
      <c r="D149" s="306"/>
      <c r="E149" s="307">
        <f>'[1]Прил 5 Расчет стоим 1 чел.часа '!$C$23</f>
        <v>23727903</v>
      </c>
      <c r="F149" s="311">
        <f>E149/H5/12</f>
        <v>0.475</v>
      </c>
      <c r="G149" s="352">
        <v>0</v>
      </c>
      <c r="H149" s="352">
        <v>0</v>
      </c>
      <c r="I149" s="85"/>
      <c r="J149" s="85"/>
      <c r="K149" s="352">
        <v>0</v>
      </c>
      <c r="L149" s="352">
        <f aca="true" t="shared" si="3" ref="L149:AD149">K149</f>
        <v>0</v>
      </c>
      <c r="M149" s="352">
        <v>0</v>
      </c>
      <c r="N149" s="352">
        <f t="shared" si="3"/>
        <v>0</v>
      </c>
      <c r="O149" s="352">
        <v>0</v>
      </c>
      <c r="P149" s="352">
        <f t="shared" si="3"/>
        <v>0</v>
      </c>
      <c r="Q149" s="352">
        <v>0</v>
      </c>
      <c r="R149" s="352">
        <f t="shared" si="3"/>
        <v>0</v>
      </c>
      <c r="S149" s="352">
        <v>0</v>
      </c>
      <c r="T149" s="352">
        <f t="shared" si="3"/>
        <v>0</v>
      </c>
      <c r="U149" s="352">
        <f>'[3]2014'!$E$6+'[3]2014'!$E$8</f>
        <v>1.912</v>
      </c>
      <c r="V149" s="352">
        <f t="shared" si="3"/>
        <v>1.912</v>
      </c>
      <c r="W149" s="352">
        <f t="shared" si="3"/>
        <v>1.912</v>
      </c>
      <c r="X149" s="352">
        <f t="shared" si="3"/>
        <v>1.912</v>
      </c>
      <c r="Y149" s="352">
        <f t="shared" si="3"/>
        <v>1.912</v>
      </c>
      <c r="Z149" s="352">
        <f t="shared" si="3"/>
        <v>1.912</v>
      </c>
      <c r="AA149" s="352">
        <f t="shared" si="3"/>
        <v>1.912</v>
      </c>
      <c r="AB149" s="352">
        <f t="shared" si="3"/>
        <v>1.912</v>
      </c>
      <c r="AC149" s="352">
        <f t="shared" si="3"/>
        <v>1.912</v>
      </c>
      <c r="AD149" s="352">
        <f t="shared" si="3"/>
        <v>1.912</v>
      </c>
      <c r="AE149" s="315"/>
      <c r="AF149" s="315"/>
      <c r="AG149" s="315"/>
      <c r="AH149" s="315"/>
      <c r="AI149" s="315"/>
      <c r="AJ149" s="315"/>
      <c r="AK149" s="315"/>
      <c r="AL149" s="315"/>
    </row>
    <row r="150" spans="1:38" ht="9" customHeight="1">
      <c r="A150" s="303"/>
      <c r="B150" s="9" t="s">
        <v>82</v>
      </c>
      <c r="C150" s="305"/>
      <c r="D150" s="306"/>
      <c r="E150" s="307"/>
      <c r="F150" s="311"/>
      <c r="G150" s="353"/>
      <c r="H150" s="353"/>
      <c r="I150" s="86"/>
      <c r="J150" s="86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Y150" s="353"/>
      <c r="Z150" s="353"/>
      <c r="AA150" s="353"/>
      <c r="AB150" s="353"/>
      <c r="AC150" s="353"/>
      <c r="AD150" s="353"/>
      <c r="AE150" s="317"/>
      <c r="AF150" s="317"/>
      <c r="AG150" s="317"/>
      <c r="AH150" s="317"/>
      <c r="AI150" s="317"/>
      <c r="AJ150" s="317"/>
      <c r="AK150" s="317"/>
      <c r="AL150" s="317"/>
    </row>
    <row r="151" spans="1:38" ht="25.5" customHeight="1">
      <c r="A151" s="303"/>
      <c r="B151" s="9" t="s">
        <v>384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04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324" t="s">
        <v>385</v>
      </c>
      <c r="B153" s="9" t="s">
        <v>83</v>
      </c>
      <c r="C153" s="327" t="s">
        <v>108</v>
      </c>
      <c r="D153" s="330">
        <v>667679</v>
      </c>
      <c r="E153" s="330">
        <f>D153*'[1]Прил 5 Расчет стоим 1 чел.часа '!$B$14</f>
        <v>163214132</v>
      </c>
      <c r="F153" s="333">
        <f>E153/H5/12</f>
        <v>3.267</v>
      </c>
      <c r="G153" s="246">
        <f>F153</f>
        <v>3.267</v>
      </c>
      <c r="H153" s="246">
        <f>F153</f>
        <v>3.267</v>
      </c>
      <c r="I153" s="246"/>
      <c r="J153" s="246"/>
      <c r="K153" s="351"/>
      <c r="L153" s="246"/>
      <c r="M153" s="246">
        <f>F153</f>
        <v>3.267</v>
      </c>
      <c r="N153" s="246">
        <f>F153</f>
        <v>3.267</v>
      </c>
      <c r="O153" s="246">
        <f>F153</f>
        <v>3.267</v>
      </c>
      <c r="P153" s="246">
        <f>F153</f>
        <v>3.267</v>
      </c>
      <c r="Q153" s="246">
        <f>F153</f>
        <v>3.267</v>
      </c>
      <c r="R153" s="246">
        <f>F153</f>
        <v>3.267</v>
      </c>
      <c r="S153" s="246">
        <f>F153</f>
        <v>3.267</v>
      </c>
      <c r="T153" s="246">
        <f>F153</f>
        <v>3.267</v>
      </c>
      <c r="U153" s="246">
        <f>F153</f>
        <v>3.267</v>
      </c>
      <c r="V153" s="246">
        <f>F153</f>
        <v>3.267</v>
      </c>
      <c r="W153" s="246">
        <f>F153</f>
        <v>3.267</v>
      </c>
      <c r="X153" s="246">
        <f>F153</f>
        <v>3.267</v>
      </c>
      <c r="Y153" s="246">
        <f>F153</f>
        <v>3.267</v>
      </c>
      <c r="Z153" s="246">
        <f>F153</f>
        <v>3.267</v>
      </c>
      <c r="AA153" s="246">
        <f>F153</f>
        <v>3.267</v>
      </c>
      <c r="AB153" s="246">
        <f>F153</f>
        <v>3.267</v>
      </c>
      <c r="AC153" s="246">
        <f>F153</f>
        <v>3.267</v>
      </c>
      <c r="AD153" s="246">
        <f>F153</f>
        <v>3.267</v>
      </c>
      <c r="AE153" s="315"/>
      <c r="AF153" s="315"/>
      <c r="AG153" s="315"/>
      <c r="AH153" s="315"/>
      <c r="AI153" s="315"/>
      <c r="AJ153" s="315"/>
      <c r="AK153" s="315"/>
      <c r="AL153" s="315"/>
    </row>
    <row r="154" spans="1:38" ht="12.75" customHeight="1">
      <c r="A154" s="325"/>
      <c r="B154" s="9" t="s">
        <v>84</v>
      </c>
      <c r="C154" s="328"/>
      <c r="D154" s="331"/>
      <c r="E154" s="331"/>
      <c r="F154" s="334"/>
      <c r="G154" s="247"/>
      <c r="H154" s="247"/>
      <c r="I154" s="247"/>
      <c r="J154" s="247"/>
      <c r="K154" s="252"/>
      <c r="L154" s="252"/>
      <c r="M154" s="247"/>
      <c r="N154" s="247"/>
      <c r="O154" s="252"/>
      <c r="P154" s="252"/>
      <c r="Q154" s="252"/>
      <c r="R154" s="252"/>
      <c r="S154" s="247"/>
      <c r="T154" s="247"/>
      <c r="U154" s="247"/>
      <c r="V154" s="247"/>
      <c r="W154" s="247"/>
      <c r="X154" s="247"/>
      <c r="Y154" s="247"/>
      <c r="Z154" s="247"/>
      <c r="AA154" s="252"/>
      <c r="AB154" s="252"/>
      <c r="AC154" s="247"/>
      <c r="AD154" s="247"/>
      <c r="AE154" s="316"/>
      <c r="AF154" s="316"/>
      <c r="AG154" s="316"/>
      <c r="AH154" s="316"/>
      <c r="AI154" s="316"/>
      <c r="AJ154" s="316"/>
      <c r="AK154" s="316"/>
      <c r="AL154" s="316"/>
    </row>
    <row r="155" spans="1:38" ht="14.25" customHeight="1">
      <c r="A155" s="325"/>
      <c r="B155" s="9" t="s">
        <v>88</v>
      </c>
      <c r="C155" s="328"/>
      <c r="D155" s="331"/>
      <c r="E155" s="331"/>
      <c r="F155" s="334"/>
      <c r="G155" s="247"/>
      <c r="H155" s="247"/>
      <c r="I155" s="247"/>
      <c r="J155" s="247"/>
      <c r="K155" s="252"/>
      <c r="L155" s="252"/>
      <c r="M155" s="247"/>
      <c r="N155" s="247"/>
      <c r="O155" s="252"/>
      <c r="P155" s="252"/>
      <c r="Q155" s="252"/>
      <c r="R155" s="252"/>
      <c r="S155" s="247"/>
      <c r="T155" s="247"/>
      <c r="U155" s="247"/>
      <c r="V155" s="247"/>
      <c r="W155" s="247"/>
      <c r="X155" s="247"/>
      <c r="Y155" s="247"/>
      <c r="Z155" s="247"/>
      <c r="AA155" s="252"/>
      <c r="AB155" s="252"/>
      <c r="AC155" s="247"/>
      <c r="AD155" s="247"/>
      <c r="AE155" s="316"/>
      <c r="AF155" s="316"/>
      <c r="AG155" s="316"/>
      <c r="AH155" s="316"/>
      <c r="AI155" s="316"/>
      <c r="AJ155" s="316"/>
      <c r="AK155" s="316"/>
      <c r="AL155" s="316"/>
    </row>
    <row r="156" spans="1:38" ht="7.5" customHeight="1">
      <c r="A156" s="325"/>
      <c r="B156" s="9" t="s">
        <v>87</v>
      </c>
      <c r="C156" s="328"/>
      <c r="D156" s="331"/>
      <c r="E156" s="331"/>
      <c r="F156" s="334"/>
      <c r="G156" s="247"/>
      <c r="H156" s="247"/>
      <c r="I156" s="247"/>
      <c r="J156" s="247"/>
      <c r="K156" s="252"/>
      <c r="L156" s="252"/>
      <c r="M156" s="247"/>
      <c r="N156" s="247"/>
      <c r="O156" s="252"/>
      <c r="P156" s="252"/>
      <c r="Q156" s="252"/>
      <c r="R156" s="252"/>
      <c r="S156" s="247"/>
      <c r="T156" s="247"/>
      <c r="U156" s="247"/>
      <c r="V156" s="247"/>
      <c r="W156" s="247"/>
      <c r="X156" s="247"/>
      <c r="Y156" s="247"/>
      <c r="Z156" s="247"/>
      <c r="AA156" s="252"/>
      <c r="AB156" s="252"/>
      <c r="AC156" s="247"/>
      <c r="AD156" s="247"/>
      <c r="AE156" s="316"/>
      <c r="AF156" s="316"/>
      <c r="AG156" s="316"/>
      <c r="AH156" s="316"/>
      <c r="AI156" s="316"/>
      <c r="AJ156" s="316"/>
      <c r="AK156" s="316"/>
      <c r="AL156" s="316"/>
    </row>
    <row r="157" spans="1:38" ht="3" customHeight="1">
      <c r="A157" s="325"/>
      <c r="B157" s="9" t="s">
        <v>86</v>
      </c>
      <c r="C157" s="328"/>
      <c r="D157" s="331"/>
      <c r="E157" s="331"/>
      <c r="F157" s="334"/>
      <c r="G157" s="247"/>
      <c r="H157" s="247"/>
      <c r="I157" s="247"/>
      <c r="J157" s="247"/>
      <c r="K157" s="252"/>
      <c r="L157" s="252"/>
      <c r="M157" s="247"/>
      <c r="N157" s="247"/>
      <c r="O157" s="252"/>
      <c r="P157" s="252"/>
      <c r="Q157" s="252"/>
      <c r="R157" s="252"/>
      <c r="S157" s="247"/>
      <c r="T157" s="247"/>
      <c r="U157" s="247"/>
      <c r="V157" s="247"/>
      <c r="W157" s="247"/>
      <c r="X157" s="247"/>
      <c r="Y157" s="247"/>
      <c r="Z157" s="247"/>
      <c r="AA157" s="252"/>
      <c r="AB157" s="252"/>
      <c r="AC157" s="247"/>
      <c r="AD157" s="247"/>
      <c r="AE157" s="317"/>
      <c r="AF157" s="317"/>
      <c r="AG157" s="317"/>
      <c r="AH157" s="317"/>
      <c r="AI157" s="317"/>
      <c r="AJ157" s="317"/>
      <c r="AK157" s="317"/>
      <c r="AL157" s="317"/>
    </row>
    <row r="158" spans="1:38" ht="14.25" customHeight="1" hidden="1">
      <c r="A158" s="325"/>
      <c r="B158" s="9" t="s">
        <v>85</v>
      </c>
      <c r="C158" s="328"/>
      <c r="D158" s="331"/>
      <c r="E158" s="331"/>
      <c r="F158" s="334"/>
      <c r="G158" s="247"/>
      <c r="H158" s="247"/>
      <c r="I158" s="83"/>
      <c r="J158" s="83"/>
      <c r="K158" s="252"/>
      <c r="L158" s="252"/>
      <c r="M158" s="247"/>
      <c r="N158" s="247"/>
      <c r="O158" s="252"/>
      <c r="P158" s="252"/>
      <c r="Q158" s="252"/>
      <c r="R158" s="252"/>
      <c r="S158" s="247"/>
      <c r="T158" s="247"/>
      <c r="U158" s="247"/>
      <c r="V158" s="247"/>
      <c r="W158" s="247"/>
      <c r="X158" s="247"/>
      <c r="Y158" s="247"/>
      <c r="Z158" s="247"/>
      <c r="AA158" s="252"/>
      <c r="AB158" s="252"/>
      <c r="AC158" s="247"/>
      <c r="AD158" s="247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325"/>
      <c r="B159" s="9" t="s">
        <v>133</v>
      </c>
      <c r="C159" s="328"/>
      <c r="D159" s="331"/>
      <c r="E159" s="331"/>
      <c r="F159" s="334"/>
      <c r="G159" s="247"/>
      <c r="H159" s="247"/>
      <c r="I159" s="83"/>
      <c r="J159" s="83"/>
      <c r="K159" s="252"/>
      <c r="L159" s="252"/>
      <c r="M159" s="247"/>
      <c r="N159" s="247"/>
      <c r="O159" s="252"/>
      <c r="P159" s="252"/>
      <c r="Q159" s="252"/>
      <c r="R159" s="252"/>
      <c r="S159" s="247"/>
      <c r="T159" s="247"/>
      <c r="U159" s="247"/>
      <c r="V159" s="247"/>
      <c r="W159" s="247"/>
      <c r="X159" s="247"/>
      <c r="Y159" s="247"/>
      <c r="Z159" s="247"/>
      <c r="AA159" s="252"/>
      <c r="AB159" s="252"/>
      <c r="AC159" s="247"/>
      <c r="AD159" s="247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325"/>
      <c r="B160" s="9" t="s">
        <v>89</v>
      </c>
      <c r="C160" s="328"/>
      <c r="D160" s="331"/>
      <c r="E160" s="331"/>
      <c r="F160" s="334"/>
      <c r="G160" s="247"/>
      <c r="H160" s="247"/>
      <c r="I160" s="83"/>
      <c r="J160" s="83"/>
      <c r="K160" s="252"/>
      <c r="L160" s="252"/>
      <c r="M160" s="247"/>
      <c r="N160" s="247"/>
      <c r="O160" s="252"/>
      <c r="P160" s="252"/>
      <c r="Q160" s="252"/>
      <c r="R160" s="252"/>
      <c r="S160" s="247"/>
      <c r="T160" s="247"/>
      <c r="U160" s="247"/>
      <c r="V160" s="247"/>
      <c r="W160" s="247"/>
      <c r="X160" s="247"/>
      <c r="Y160" s="247"/>
      <c r="Z160" s="247"/>
      <c r="AA160" s="252"/>
      <c r="AB160" s="252"/>
      <c r="AC160" s="247"/>
      <c r="AD160" s="247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325"/>
      <c r="B161" s="9" t="s">
        <v>90</v>
      </c>
      <c r="C161" s="328"/>
      <c r="D161" s="331"/>
      <c r="E161" s="331"/>
      <c r="F161" s="334"/>
      <c r="G161" s="247"/>
      <c r="H161" s="247"/>
      <c r="I161" s="83"/>
      <c r="J161" s="83"/>
      <c r="K161" s="252"/>
      <c r="L161" s="252"/>
      <c r="M161" s="247"/>
      <c r="N161" s="247"/>
      <c r="O161" s="252"/>
      <c r="P161" s="252"/>
      <c r="Q161" s="252"/>
      <c r="R161" s="252"/>
      <c r="S161" s="247"/>
      <c r="T161" s="247"/>
      <c r="U161" s="247"/>
      <c r="V161" s="247"/>
      <c r="W161" s="247"/>
      <c r="X161" s="247"/>
      <c r="Y161" s="247"/>
      <c r="Z161" s="247"/>
      <c r="AA161" s="252"/>
      <c r="AB161" s="252"/>
      <c r="AC161" s="247"/>
      <c r="AD161" s="247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325"/>
      <c r="B162" s="11" t="s">
        <v>91</v>
      </c>
      <c r="C162" s="328"/>
      <c r="D162" s="331"/>
      <c r="E162" s="331"/>
      <c r="F162" s="334"/>
      <c r="G162" s="247"/>
      <c r="H162" s="247"/>
      <c r="I162" s="83"/>
      <c r="J162" s="83"/>
      <c r="K162" s="252"/>
      <c r="L162" s="252"/>
      <c r="M162" s="247"/>
      <c r="N162" s="247"/>
      <c r="O162" s="252"/>
      <c r="P162" s="252"/>
      <c r="Q162" s="252"/>
      <c r="R162" s="252"/>
      <c r="S162" s="247"/>
      <c r="T162" s="247"/>
      <c r="U162" s="247"/>
      <c r="V162" s="247"/>
      <c r="W162" s="247"/>
      <c r="X162" s="247"/>
      <c r="Y162" s="247"/>
      <c r="Z162" s="247"/>
      <c r="AA162" s="252"/>
      <c r="AB162" s="252"/>
      <c r="AC162" s="247"/>
      <c r="AD162" s="247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325"/>
      <c r="B163" s="9" t="s">
        <v>92</v>
      </c>
      <c r="C163" s="328"/>
      <c r="D163" s="331"/>
      <c r="E163" s="331"/>
      <c r="F163" s="334"/>
      <c r="G163" s="247"/>
      <c r="H163" s="247"/>
      <c r="I163" s="83"/>
      <c r="J163" s="83"/>
      <c r="K163" s="252"/>
      <c r="L163" s="252"/>
      <c r="M163" s="247"/>
      <c r="N163" s="247"/>
      <c r="O163" s="252"/>
      <c r="P163" s="252"/>
      <c r="Q163" s="252"/>
      <c r="R163" s="252"/>
      <c r="S163" s="247"/>
      <c r="T163" s="247"/>
      <c r="U163" s="247"/>
      <c r="V163" s="247"/>
      <c r="W163" s="247"/>
      <c r="X163" s="247"/>
      <c r="Y163" s="247"/>
      <c r="Z163" s="247"/>
      <c r="AA163" s="252"/>
      <c r="AB163" s="252"/>
      <c r="AC163" s="247"/>
      <c r="AD163" s="247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325"/>
      <c r="B164" s="9" t="s">
        <v>93</v>
      </c>
      <c r="C164" s="328"/>
      <c r="D164" s="331"/>
      <c r="E164" s="331"/>
      <c r="F164" s="334"/>
      <c r="G164" s="247"/>
      <c r="H164" s="247"/>
      <c r="I164" s="83"/>
      <c r="J164" s="83"/>
      <c r="K164" s="252"/>
      <c r="L164" s="252"/>
      <c r="M164" s="247"/>
      <c r="N164" s="247"/>
      <c r="O164" s="252"/>
      <c r="P164" s="252"/>
      <c r="Q164" s="252"/>
      <c r="R164" s="252"/>
      <c r="S164" s="247"/>
      <c r="T164" s="247"/>
      <c r="U164" s="247"/>
      <c r="V164" s="247"/>
      <c r="W164" s="247"/>
      <c r="X164" s="247"/>
      <c r="Y164" s="247"/>
      <c r="Z164" s="247"/>
      <c r="AA164" s="252"/>
      <c r="AB164" s="252"/>
      <c r="AC164" s="247"/>
      <c r="AD164" s="247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325"/>
      <c r="B165" s="9" t="s">
        <v>134</v>
      </c>
      <c r="C165" s="328"/>
      <c r="D165" s="331"/>
      <c r="E165" s="331"/>
      <c r="F165" s="334"/>
      <c r="G165" s="247"/>
      <c r="H165" s="247"/>
      <c r="I165" s="83"/>
      <c r="J165" s="83"/>
      <c r="K165" s="252"/>
      <c r="L165" s="252"/>
      <c r="M165" s="247"/>
      <c r="N165" s="247"/>
      <c r="O165" s="252"/>
      <c r="P165" s="252"/>
      <c r="Q165" s="252"/>
      <c r="R165" s="252"/>
      <c r="S165" s="247"/>
      <c r="T165" s="247"/>
      <c r="U165" s="247"/>
      <c r="V165" s="247"/>
      <c r="W165" s="247"/>
      <c r="X165" s="247"/>
      <c r="Y165" s="247"/>
      <c r="Z165" s="247"/>
      <c r="AA165" s="252"/>
      <c r="AB165" s="252"/>
      <c r="AC165" s="247"/>
      <c r="AD165" s="247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325"/>
      <c r="B166" s="9" t="s">
        <v>391</v>
      </c>
      <c r="C166" s="328"/>
      <c r="D166" s="331"/>
      <c r="E166" s="331"/>
      <c r="F166" s="334"/>
      <c r="G166" s="247"/>
      <c r="H166" s="247"/>
      <c r="I166" s="83"/>
      <c r="J166" s="83"/>
      <c r="K166" s="252"/>
      <c r="L166" s="252"/>
      <c r="M166" s="247"/>
      <c r="N166" s="247"/>
      <c r="O166" s="252"/>
      <c r="P166" s="252"/>
      <c r="Q166" s="252"/>
      <c r="R166" s="252"/>
      <c r="S166" s="247"/>
      <c r="T166" s="247"/>
      <c r="U166" s="247"/>
      <c r="V166" s="247"/>
      <c r="W166" s="247"/>
      <c r="X166" s="247"/>
      <c r="Y166" s="247"/>
      <c r="Z166" s="247"/>
      <c r="AA166" s="252"/>
      <c r="AB166" s="252"/>
      <c r="AC166" s="247"/>
      <c r="AD166" s="247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325"/>
      <c r="B167" s="13" t="s">
        <v>94</v>
      </c>
      <c r="C167" s="328"/>
      <c r="D167" s="331"/>
      <c r="E167" s="331"/>
      <c r="F167" s="334"/>
      <c r="G167" s="247"/>
      <c r="H167" s="247"/>
      <c r="I167" s="83"/>
      <c r="J167" s="83"/>
      <c r="K167" s="252"/>
      <c r="L167" s="252"/>
      <c r="M167" s="247"/>
      <c r="N167" s="247"/>
      <c r="O167" s="252"/>
      <c r="P167" s="252"/>
      <c r="Q167" s="252"/>
      <c r="R167" s="252"/>
      <c r="S167" s="247"/>
      <c r="T167" s="247"/>
      <c r="U167" s="247"/>
      <c r="V167" s="247"/>
      <c r="W167" s="247"/>
      <c r="X167" s="247"/>
      <c r="Y167" s="247"/>
      <c r="Z167" s="247"/>
      <c r="AA167" s="252"/>
      <c r="AB167" s="252"/>
      <c r="AC167" s="247"/>
      <c r="AD167" s="247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325"/>
      <c r="B168" s="13" t="s">
        <v>95</v>
      </c>
      <c r="C168" s="328"/>
      <c r="D168" s="331"/>
      <c r="E168" s="331"/>
      <c r="F168" s="334"/>
      <c r="G168" s="247"/>
      <c r="H168" s="247"/>
      <c r="I168" s="83"/>
      <c r="J168" s="83"/>
      <c r="K168" s="252"/>
      <c r="L168" s="252"/>
      <c r="M168" s="247"/>
      <c r="N168" s="247"/>
      <c r="O168" s="252"/>
      <c r="P168" s="252"/>
      <c r="Q168" s="252"/>
      <c r="R168" s="252"/>
      <c r="S168" s="247"/>
      <c r="T168" s="247"/>
      <c r="U168" s="247"/>
      <c r="V168" s="247"/>
      <c r="W168" s="247"/>
      <c r="X168" s="247"/>
      <c r="Y168" s="247"/>
      <c r="Z168" s="247"/>
      <c r="AA168" s="252"/>
      <c r="AB168" s="252"/>
      <c r="AC168" s="247"/>
      <c r="AD168" s="247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325"/>
      <c r="B169" s="13" t="s">
        <v>96</v>
      </c>
      <c r="C169" s="328"/>
      <c r="D169" s="331"/>
      <c r="E169" s="331"/>
      <c r="F169" s="334"/>
      <c r="G169" s="247"/>
      <c r="H169" s="247"/>
      <c r="I169" s="83"/>
      <c r="J169" s="83"/>
      <c r="K169" s="252"/>
      <c r="L169" s="252"/>
      <c r="M169" s="247"/>
      <c r="N169" s="247"/>
      <c r="O169" s="252"/>
      <c r="P169" s="252"/>
      <c r="Q169" s="252"/>
      <c r="R169" s="252"/>
      <c r="S169" s="247"/>
      <c r="T169" s="247"/>
      <c r="U169" s="247"/>
      <c r="V169" s="247"/>
      <c r="W169" s="247"/>
      <c r="X169" s="247"/>
      <c r="Y169" s="247"/>
      <c r="Z169" s="247"/>
      <c r="AA169" s="252"/>
      <c r="AB169" s="252"/>
      <c r="AC169" s="247"/>
      <c r="AD169" s="247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325"/>
      <c r="B170" s="13" t="s">
        <v>97</v>
      </c>
      <c r="C170" s="328"/>
      <c r="D170" s="331"/>
      <c r="E170" s="331"/>
      <c r="F170" s="334"/>
      <c r="G170" s="247"/>
      <c r="H170" s="247"/>
      <c r="I170" s="83"/>
      <c r="J170" s="83"/>
      <c r="K170" s="252"/>
      <c r="L170" s="252"/>
      <c r="M170" s="247"/>
      <c r="N170" s="247"/>
      <c r="O170" s="252"/>
      <c r="P170" s="252"/>
      <c r="Q170" s="252"/>
      <c r="R170" s="252"/>
      <c r="S170" s="247"/>
      <c r="T170" s="247"/>
      <c r="U170" s="247"/>
      <c r="V170" s="247"/>
      <c r="W170" s="247"/>
      <c r="X170" s="247"/>
      <c r="Y170" s="247"/>
      <c r="Z170" s="247"/>
      <c r="AA170" s="252"/>
      <c r="AB170" s="252"/>
      <c r="AC170" s="247"/>
      <c r="AD170" s="247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325"/>
      <c r="B171" s="13" t="s">
        <v>98</v>
      </c>
      <c r="C171" s="328"/>
      <c r="D171" s="331"/>
      <c r="E171" s="331"/>
      <c r="F171" s="334"/>
      <c r="G171" s="247"/>
      <c r="H171" s="247"/>
      <c r="I171" s="83"/>
      <c r="J171" s="83"/>
      <c r="K171" s="252"/>
      <c r="L171" s="252"/>
      <c r="M171" s="247"/>
      <c r="N171" s="247"/>
      <c r="O171" s="252"/>
      <c r="P171" s="252"/>
      <c r="Q171" s="252"/>
      <c r="R171" s="252"/>
      <c r="S171" s="247"/>
      <c r="T171" s="247"/>
      <c r="U171" s="247"/>
      <c r="V171" s="247"/>
      <c r="W171" s="247"/>
      <c r="X171" s="247"/>
      <c r="Y171" s="247"/>
      <c r="Z171" s="247"/>
      <c r="AA171" s="252"/>
      <c r="AB171" s="252"/>
      <c r="AC171" s="247"/>
      <c r="AD171" s="247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325"/>
      <c r="B172" s="13" t="s">
        <v>99</v>
      </c>
      <c r="C172" s="328"/>
      <c r="D172" s="331"/>
      <c r="E172" s="331"/>
      <c r="F172" s="334"/>
      <c r="G172" s="247"/>
      <c r="H172" s="247"/>
      <c r="I172" s="83"/>
      <c r="J172" s="83"/>
      <c r="K172" s="252"/>
      <c r="L172" s="252"/>
      <c r="M172" s="247"/>
      <c r="N172" s="247"/>
      <c r="O172" s="252"/>
      <c r="P172" s="252"/>
      <c r="Q172" s="252"/>
      <c r="R172" s="252"/>
      <c r="S172" s="247"/>
      <c r="T172" s="247"/>
      <c r="U172" s="247"/>
      <c r="V172" s="247"/>
      <c r="W172" s="247"/>
      <c r="X172" s="247"/>
      <c r="Y172" s="247"/>
      <c r="Z172" s="247"/>
      <c r="AA172" s="252"/>
      <c r="AB172" s="252"/>
      <c r="AC172" s="247"/>
      <c r="AD172" s="247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325"/>
      <c r="B173" s="13" t="s">
        <v>100</v>
      </c>
      <c r="C173" s="328"/>
      <c r="D173" s="331"/>
      <c r="E173" s="331"/>
      <c r="F173" s="334"/>
      <c r="G173" s="247"/>
      <c r="H173" s="247"/>
      <c r="I173" s="83"/>
      <c r="J173" s="83"/>
      <c r="K173" s="252"/>
      <c r="L173" s="252"/>
      <c r="M173" s="247"/>
      <c r="N173" s="247"/>
      <c r="O173" s="252"/>
      <c r="P173" s="252"/>
      <c r="Q173" s="252"/>
      <c r="R173" s="252"/>
      <c r="S173" s="247"/>
      <c r="T173" s="247"/>
      <c r="U173" s="247"/>
      <c r="V173" s="247"/>
      <c r="W173" s="247"/>
      <c r="X173" s="247"/>
      <c r="Y173" s="247"/>
      <c r="Z173" s="247"/>
      <c r="AA173" s="252"/>
      <c r="AB173" s="252"/>
      <c r="AC173" s="247"/>
      <c r="AD173" s="247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325"/>
      <c r="B174" s="13" t="s">
        <v>101</v>
      </c>
      <c r="C174" s="328"/>
      <c r="D174" s="331"/>
      <c r="E174" s="331"/>
      <c r="F174" s="334"/>
      <c r="G174" s="247"/>
      <c r="H174" s="247"/>
      <c r="I174" s="83"/>
      <c r="J174" s="83"/>
      <c r="K174" s="252"/>
      <c r="L174" s="252"/>
      <c r="M174" s="247"/>
      <c r="N174" s="247"/>
      <c r="O174" s="252"/>
      <c r="P174" s="252"/>
      <c r="Q174" s="252"/>
      <c r="R174" s="252"/>
      <c r="S174" s="247"/>
      <c r="T174" s="247"/>
      <c r="U174" s="247"/>
      <c r="V174" s="247"/>
      <c r="W174" s="247"/>
      <c r="X174" s="247"/>
      <c r="Y174" s="247"/>
      <c r="Z174" s="247"/>
      <c r="AA174" s="252"/>
      <c r="AB174" s="252"/>
      <c r="AC174" s="247"/>
      <c r="AD174" s="247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325"/>
      <c r="B175" s="13" t="s">
        <v>102</v>
      </c>
      <c r="C175" s="329"/>
      <c r="D175" s="332"/>
      <c r="E175" s="332"/>
      <c r="F175" s="335"/>
      <c r="G175" s="248"/>
      <c r="H175" s="248"/>
      <c r="I175" s="84"/>
      <c r="J175" s="84"/>
      <c r="K175" s="253"/>
      <c r="L175" s="253"/>
      <c r="M175" s="248"/>
      <c r="N175" s="248"/>
      <c r="O175" s="253"/>
      <c r="P175" s="253"/>
      <c r="Q175" s="253"/>
      <c r="R175" s="253"/>
      <c r="S175" s="248"/>
      <c r="T175" s="248"/>
      <c r="U175" s="248"/>
      <c r="V175" s="248"/>
      <c r="W175" s="248"/>
      <c r="X175" s="248"/>
      <c r="Y175" s="248"/>
      <c r="Z175" s="248"/>
      <c r="AA175" s="253"/>
      <c r="AB175" s="253"/>
      <c r="AC175" s="248"/>
      <c r="AD175" s="248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325"/>
      <c r="B176" s="13" t="s">
        <v>386</v>
      </c>
      <c r="C176" s="336" t="s">
        <v>108</v>
      </c>
      <c r="D176" s="330">
        <v>21575</v>
      </c>
      <c r="E176" s="330">
        <f>D176*'[1]Прил 5 Расчет стоим 1 чел.часа '!$B$14</f>
        <v>5274009</v>
      </c>
      <c r="F176" s="333">
        <f>E176/H5/12</f>
        <v>0.106</v>
      </c>
      <c r="G176" s="351"/>
      <c r="H176" s="351"/>
      <c r="I176" s="351"/>
      <c r="J176" s="351"/>
      <c r="K176" s="351"/>
      <c r="L176" s="351"/>
      <c r="M176" s="246">
        <f>'[3]2014'!$E$19</f>
        <v>3.193</v>
      </c>
      <c r="N176" s="246">
        <f>'[3]2014'!$E$19</f>
        <v>3.193</v>
      </c>
      <c r="O176" s="351"/>
      <c r="P176" s="351"/>
      <c r="Q176" s="351"/>
      <c r="R176" s="351"/>
      <c r="S176" s="246">
        <f>'[3]2014'!$E$19</f>
        <v>3.193</v>
      </c>
      <c r="T176" s="246">
        <f>'[3]2014'!$E$19</f>
        <v>3.193</v>
      </c>
      <c r="U176" s="351"/>
      <c r="V176" s="351"/>
      <c r="W176" s="351"/>
      <c r="X176" s="351"/>
      <c r="Y176" s="246">
        <f>'[3]2014'!$E$19</f>
        <v>3.193</v>
      </c>
      <c r="Z176" s="246">
        <f>'[3]2014'!$E$19</f>
        <v>3.193</v>
      </c>
      <c r="AA176" s="351"/>
      <c r="AB176" s="351"/>
      <c r="AC176" s="246">
        <f>'[3]2014'!$E$19</f>
        <v>3.193</v>
      </c>
      <c r="AD176" s="246">
        <f>'[3]2014'!$E$19</f>
        <v>3.193</v>
      </c>
      <c r="AE176" s="315"/>
      <c r="AF176" s="315"/>
      <c r="AG176" s="315"/>
      <c r="AH176" s="315"/>
      <c r="AI176" s="315"/>
      <c r="AJ176" s="315"/>
      <c r="AK176" s="315"/>
      <c r="AL176" s="315"/>
    </row>
    <row r="177" spans="1:38" ht="2.25" customHeight="1">
      <c r="A177" s="325"/>
      <c r="B177" s="13" t="s">
        <v>387</v>
      </c>
      <c r="C177" s="337"/>
      <c r="D177" s="331"/>
      <c r="E177" s="331"/>
      <c r="F177" s="334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317"/>
      <c r="AF177" s="317"/>
      <c r="AG177" s="317"/>
      <c r="AH177" s="317"/>
      <c r="AI177" s="317"/>
      <c r="AJ177" s="317"/>
      <c r="AK177" s="317"/>
      <c r="AL177" s="317"/>
    </row>
    <row r="178" spans="1:38" ht="28.5" customHeight="1" hidden="1">
      <c r="A178" s="326"/>
      <c r="B178" s="13" t="s">
        <v>388</v>
      </c>
      <c r="C178" s="338"/>
      <c r="D178" s="332"/>
      <c r="E178" s="332"/>
      <c r="F178" s="335"/>
      <c r="G178" s="253"/>
      <c r="H178" s="253"/>
      <c r="I178" s="82"/>
      <c r="J178" s="82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348" t="s">
        <v>392</v>
      </c>
      <c r="B179" s="9" t="s">
        <v>395</v>
      </c>
      <c r="C179" s="342" t="s">
        <v>108</v>
      </c>
      <c r="D179" s="345">
        <v>626222</v>
      </c>
      <c r="E179" s="345">
        <f>D179*'[1]Прил 5 Расчет стоим 1 чел.часа '!$B$14</f>
        <v>153079968</v>
      </c>
      <c r="F179" s="339">
        <f>E179/H5/12</f>
        <v>3.064</v>
      </c>
      <c r="G179" s="354">
        <f>F179</f>
        <v>3.064</v>
      </c>
      <c r="H179" s="354">
        <f>F179</f>
        <v>3.064</v>
      </c>
      <c r="I179" s="354">
        <f>F179*1.5</f>
        <v>4.596</v>
      </c>
      <c r="J179" s="354">
        <f>F179*1.5</f>
        <v>4.596</v>
      </c>
      <c r="K179" s="354">
        <f>F179*1.5</f>
        <v>4.596</v>
      </c>
      <c r="L179" s="354">
        <f>F179*1.5</f>
        <v>4.596</v>
      </c>
      <c r="M179" s="354">
        <f>F179</f>
        <v>3.064</v>
      </c>
      <c r="N179" s="354">
        <f>F179</f>
        <v>3.064</v>
      </c>
      <c r="O179" s="354">
        <f>F179</f>
        <v>3.064</v>
      </c>
      <c r="P179" s="354">
        <f>F179</f>
        <v>3.064</v>
      </c>
      <c r="Q179" s="354">
        <f>F179</f>
        <v>3.064</v>
      </c>
      <c r="R179" s="354">
        <f>F179</f>
        <v>3.064</v>
      </c>
      <c r="S179" s="354">
        <f>F179</f>
        <v>3.064</v>
      </c>
      <c r="T179" s="354">
        <f>F179</f>
        <v>3.064</v>
      </c>
      <c r="U179" s="354">
        <f>F179</f>
        <v>3.064</v>
      </c>
      <c r="V179" s="354">
        <f>F179</f>
        <v>3.064</v>
      </c>
      <c r="W179" s="354">
        <f>F179</f>
        <v>3.064</v>
      </c>
      <c r="X179" s="354">
        <f>F179</f>
        <v>3.064</v>
      </c>
      <c r="Y179" s="354">
        <f>F179*0.9</f>
        <v>2.758</v>
      </c>
      <c r="Z179" s="354">
        <f>F179*0.9</f>
        <v>2.758</v>
      </c>
      <c r="AA179" s="354">
        <f>F179*0.9</f>
        <v>2.758</v>
      </c>
      <c r="AB179" s="354">
        <f>F179*0.9</f>
        <v>2.758</v>
      </c>
      <c r="AC179" s="354">
        <f>F179*0.9</f>
        <v>2.758</v>
      </c>
      <c r="AD179" s="354">
        <f>F179*0.9</f>
        <v>2.758</v>
      </c>
      <c r="AE179" s="315"/>
      <c r="AF179" s="315"/>
      <c r="AG179" s="315"/>
      <c r="AH179" s="315"/>
      <c r="AI179" s="315"/>
      <c r="AJ179" s="315"/>
      <c r="AK179" s="315"/>
      <c r="AL179" s="315"/>
    </row>
    <row r="180" spans="1:38" ht="39" customHeight="1">
      <c r="A180" s="349"/>
      <c r="B180" s="13" t="s">
        <v>135</v>
      </c>
      <c r="C180" s="343"/>
      <c r="D180" s="346"/>
      <c r="E180" s="346"/>
      <c r="F180" s="340"/>
      <c r="G180" s="355"/>
      <c r="H180" s="355"/>
      <c r="I180" s="357"/>
      <c r="J180" s="357"/>
      <c r="K180" s="35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  <c r="AB180" s="355"/>
      <c r="AC180" s="355"/>
      <c r="AD180" s="355"/>
      <c r="AE180" s="316"/>
      <c r="AF180" s="316"/>
      <c r="AG180" s="316"/>
      <c r="AH180" s="316"/>
      <c r="AI180" s="316"/>
      <c r="AJ180" s="316"/>
      <c r="AK180" s="316"/>
      <c r="AL180" s="316"/>
    </row>
    <row r="181" spans="1:38" ht="14.25" customHeight="1">
      <c r="A181" s="349"/>
      <c r="B181" s="13" t="s">
        <v>396</v>
      </c>
      <c r="C181" s="343"/>
      <c r="D181" s="346"/>
      <c r="E181" s="346"/>
      <c r="F181" s="340"/>
      <c r="G181" s="355"/>
      <c r="H181" s="355"/>
      <c r="I181" s="357"/>
      <c r="J181" s="357"/>
      <c r="K181" s="355"/>
      <c r="L181" s="355"/>
      <c r="M181" s="355"/>
      <c r="N181" s="355"/>
      <c r="O181" s="355"/>
      <c r="P181" s="355"/>
      <c r="Q181" s="355"/>
      <c r="R181" s="355"/>
      <c r="S181" s="355"/>
      <c r="T181" s="355"/>
      <c r="U181" s="355"/>
      <c r="V181" s="355"/>
      <c r="W181" s="355"/>
      <c r="X181" s="355"/>
      <c r="Y181" s="355"/>
      <c r="Z181" s="355"/>
      <c r="AA181" s="355"/>
      <c r="AB181" s="355"/>
      <c r="AC181" s="355"/>
      <c r="AD181" s="355"/>
      <c r="AE181" s="316"/>
      <c r="AF181" s="316"/>
      <c r="AG181" s="316"/>
      <c r="AH181" s="316"/>
      <c r="AI181" s="316"/>
      <c r="AJ181" s="316"/>
      <c r="AK181" s="316"/>
      <c r="AL181" s="316"/>
    </row>
    <row r="182" spans="1:38" ht="42.75" customHeight="1" hidden="1">
      <c r="A182" s="349"/>
      <c r="B182" s="13" t="s">
        <v>397</v>
      </c>
      <c r="C182" s="343"/>
      <c r="D182" s="346"/>
      <c r="E182" s="346"/>
      <c r="F182" s="340"/>
      <c r="G182" s="355"/>
      <c r="H182" s="355"/>
      <c r="I182" s="357"/>
      <c r="J182" s="357"/>
      <c r="K182" s="355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55"/>
      <c r="AA182" s="355"/>
      <c r="AB182" s="355"/>
      <c r="AC182" s="355"/>
      <c r="AD182" s="355"/>
      <c r="AE182" s="316"/>
      <c r="AF182" s="316"/>
      <c r="AG182" s="316"/>
      <c r="AH182" s="316"/>
      <c r="AI182" s="316"/>
      <c r="AJ182" s="316"/>
      <c r="AK182" s="316"/>
      <c r="AL182" s="316"/>
    </row>
    <row r="183" spans="1:38" ht="42.75" customHeight="1" hidden="1">
      <c r="A183" s="349"/>
      <c r="B183" s="13" t="s">
        <v>398</v>
      </c>
      <c r="C183" s="343"/>
      <c r="D183" s="346"/>
      <c r="E183" s="346"/>
      <c r="F183" s="340"/>
      <c r="G183" s="355"/>
      <c r="H183" s="355"/>
      <c r="I183" s="357"/>
      <c r="J183" s="357"/>
      <c r="K183" s="355"/>
      <c r="L183" s="355"/>
      <c r="M183" s="355"/>
      <c r="N183" s="355"/>
      <c r="O183" s="355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55"/>
      <c r="AA183" s="355"/>
      <c r="AB183" s="355"/>
      <c r="AC183" s="355"/>
      <c r="AD183" s="355"/>
      <c r="AE183" s="316"/>
      <c r="AF183" s="316"/>
      <c r="AG183" s="316"/>
      <c r="AH183" s="316"/>
      <c r="AI183" s="316"/>
      <c r="AJ183" s="316"/>
      <c r="AK183" s="316"/>
      <c r="AL183" s="316"/>
    </row>
    <row r="184" spans="1:38" ht="28.5" customHeight="1" hidden="1">
      <c r="A184" s="349"/>
      <c r="B184" s="13" t="s">
        <v>399</v>
      </c>
      <c r="C184" s="343"/>
      <c r="D184" s="346"/>
      <c r="E184" s="346"/>
      <c r="F184" s="340"/>
      <c r="G184" s="355"/>
      <c r="H184" s="355"/>
      <c r="I184" s="357"/>
      <c r="J184" s="357"/>
      <c r="K184" s="35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55"/>
      <c r="AA184" s="355"/>
      <c r="AB184" s="355"/>
      <c r="AC184" s="355"/>
      <c r="AD184" s="355"/>
      <c r="AE184" s="316"/>
      <c r="AF184" s="316"/>
      <c r="AG184" s="316"/>
      <c r="AH184" s="316"/>
      <c r="AI184" s="316"/>
      <c r="AJ184" s="316"/>
      <c r="AK184" s="316"/>
      <c r="AL184" s="316"/>
    </row>
    <row r="185" spans="1:38" ht="51" customHeight="1" hidden="1">
      <c r="A185" s="349"/>
      <c r="B185" s="13" t="s">
        <v>400</v>
      </c>
      <c r="C185" s="343"/>
      <c r="D185" s="346"/>
      <c r="E185" s="346"/>
      <c r="F185" s="340"/>
      <c r="G185" s="355"/>
      <c r="H185" s="355"/>
      <c r="I185" s="357"/>
      <c r="J185" s="357"/>
      <c r="K185" s="355"/>
      <c r="L185" s="355"/>
      <c r="M185" s="355"/>
      <c r="N185" s="355"/>
      <c r="O185" s="355"/>
      <c r="P185" s="355"/>
      <c r="Q185" s="355"/>
      <c r="R185" s="355"/>
      <c r="S185" s="355"/>
      <c r="T185" s="355"/>
      <c r="U185" s="355"/>
      <c r="V185" s="355"/>
      <c r="W185" s="355"/>
      <c r="X185" s="355"/>
      <c r="Y185" s="355"/>
      <c r="Z185" s="355"/>
      <c r="AA185" s="355"/>
      <c r="AB185" s="355"/>
      <c r="AC185" s="355"/>
      <c r="AD185" s="355"/>
      <c r="AE185" s="316"/>
      <c r="AF185" s="316"/>
      <c r="AG185" s="316"/>
      <c r="AH185" s="316"/>
      <c r="AI185" s="316"/>
      <c r="AJ185" s="316"/>
      <c r="AK185" s="316"/>
      <c r="AL185" s="316"/>
    </row>
    <row r="186" spans="1:38" ht="28.5" customHeight="1" hidden="1">
      <c r="A186" s="349"/>
      <c r="B186" s="13" t="s">
        <v>401</v>
      </c>
      <c r="C186" s="343"/>
      <c r="D186" s="346"/>
      <c r="E186" s="346"/>
      <c r="F186" s="340"/>
      <c r="G186" s="355"/>
      <c r="H186" s="355"/>
      <c r="I186" s="357"/>
      <c r="J186" s="357"/>
      <c r="K186" s="35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  <c r="AB186" s="355"/>
      <c r="AC186" s="355"/>
      <c r="AD186" s="355"/>
      <c r="AE186" s="316"/>
      <c r="AF186" s="316"/>
      <c r="AG186" s="316"/>
      <c r="AH186" s="316"/>
      <c r="AI186" s="316"/>
      <c r="AJ186" s="316"/>
      <c r="AK186" s="316"/>
      <c r="AL186" s="316"/>
    </row>
    <row r="187" spans="1:38" ht="57" customHeight="1" hidden="1">
      <c r="A187" s="349"/>
      <c r="B187" s="13" t="s">
        <v>402</v>
      </c>
      <c r="C187" s="343"/>
      <c r="D187" s="346"/>
      <c r="E187" s="346"/>
      <c r="F187" s="340"/>
      <c r="G187" s="355"/>
      <c r="H187" s="355"/>
      <c r="I187" s="357"/>
      <c r="J187" s="357"/>
      <c r="K187" s="355"/>
      <c r="L187" s="355"/>
      <c r="M187" s="355"/>
      <c r="N187" s="355"/>
      <c r="O187" s="355"/>
      <c r="P187" s="355"/>
      <c r="Q187" s="355"/>
      <c r="R187" s="355"/>
      <c r="S187" s="355"/>
      <c r="T187" s="355"/>
      <c r="U187" s="355"/>
      <c r="V187" s="355"/>
      <c r="W187" s="355"/>
      <c r="X187" s="355"/>
      <c r="Y187" s="355"/>
      <c r="Z187" s="355"/>
      <c r="AA187" s="355"/>
      <c r="AB187" s="355"/>
      <c r="AC187" s="355"/>
      <c r="AD187" s="355"/>
      <c r="AE187" s="316"/>
      <c r="AF187" s="316"/>
      <c r="AG187" s="316"/>
      <c r="AH187" s="316"/>
      <c r="AI187" s="316"/>
      <c r="AJ187" s="316"/>
      <c r="AK187" s="316"/>
      <c r="AL187" s="316"/>
    </row>
    <row r="188" spans="1:38" ht="49.5" customHeight="1">
      <c r="A188" s="350"/>
      <c r="B188" s="13" t="s">
        <v>403</v>
      </c>
      <c r="C188" s="344"/>
      <c r="D188" s="347"/>
      <c r="E188" s="347"/>
      <c r="F188" s="341"/>
      <c r="G188" s="356"/>
      <c r="H188" s="356"/>
      <c r="I188" s="358"/>
      <c r="J188" s="358"/>
      <c r="K188" s="356"/>
      <c r="L188" s="356"/>
      <c r="M188" s="356"/>
      <c r="N188" s="356"/>
      <c r="O188" s="356"/>
      <c r="P188" s="356"/>
      <c r="Q188" s="356"/>
      <c r="R188" s="356"/>
      <c r="S188" s="356"/>
      <c r="T188" s="356"/>
      <c r="U188" s="356"/>
      <c r="V188" s="356"/>
      <c r="W188" s="356"/>
      <c r="X188" s="356"/>
      <c r="Y188" s="356"/>
      <c r="Z188" s="356"/>
      <c r="AA188" s="356"/>
      <c r="AB188" s="356"/>
      <c r="AC188" s="356"/>
      <c r="AD188" s="356"/>
      <c r="AE188" s="317"/>
      <c r="AF188" s="317"/>
      <c r="AG188" s="317"/>
      <c r="AH188" s="317"/>
      <c r="AI188" s="317"/>
      <c r="AJ188" s="317"/>
      <c r="AK188" s="317"/>
      <c r="AL188" s="317"/>
    </row>
    <row r="189" spans="1:38" ht="18.75" customHeight="1">
      <c r="A189" s="278" t="s">
        <v>393</v>
      </c>
      <c r="B189" s="9" t="s">
        <v>394</v>
      </c>
      <c r="C189" s="342" t="s">
        <v>108</v>
      </c>
      <c r="D189" s="345">
        <v>482076</v>
      </c>
      <c r="E189" s="345">
        <f>D189*'[1]Прил 5 Расчет стоим 1 чел.часа '!$B$14</f>
        <v>117843478</v>
      </c>
      <c r="F189" s="339">
        <f>E189/H5/12</f>
        <v>2.359</v>
      </c>
      <c r="G189" s="354">
        <f>F189</f>
        <v>2.359</v>
      </c>
      <c r="H189" s="354">
        <f>F189</f>
        <v>2.359</v>
      </c>
      <c r="I189" s="354">
        <f>F189*1.5</f>
        <v>3.539</v>
      </c>
      <c r="J189" s="354">
        <f>F189*1.5</f>
        <v>3.539</v>
      </c>
      <c r="K189" s="354">
        <f>F189*1.5</f>
        <v>3.539</v>
      </c>
      <c r="L189" s="354">
        <f>F189*1.5</f>
        <v>3.539</v>
      </c>
      <c r="M189" s="354">
        <f>F189</f>
        <v>2.359</v>
      </c>
      <c r="N189" s="354">
        <f>F189</f>
        <v>2.359</v>
      </c>
      <c r="O189" s="354">
        <f>F189</f>
        <v>2.359</v>
      </c>
      <c r="P189" s="354">
        <f>F189</f>
        <v>2.359</v>
      </c>
      <c r="Q189" s="354">
        <f>F189</f>
        <v>2.359</v>
      </c>
      <c r="R189" s="354">
        <f>F189</f>
        <v>2.359</v>
      </c>
      <c r="S189" s="354">
        <f>F189</f>
        <v>2.359</v>
      </c>
      <c r="T189" s="354">
        <f>F189</f>
        <v>2.359</v>
      </c>
      <c r="U189" s="354">
        <f>F189</f>
        <v>2.359</v>
      </c>
      <c r="V189" s="354">
        <f>F189</f>
        <v>2.359</v>
      </c>
      <c r="W189" s="354">
        <f>F189</f>
        <v>2.359</v>
      </c>
      <c r="X189" s="354">
        <f>F189</f>
        <v>2.359</v>
      </c>
      <c r="Y189" s="354">
        <f>F189*0.9</f>
        <v>2.123</v>
      </c>
      <c r="Z189" s="354">
        <f>F189*0.9</f>
        <v>2.123</v>
      </c>
      <c r="AA189" s="354">
        <f>F189*0.9</f>
        <v>2.123</v>
      </c>
      <c r="AB189" s="354">
        <f>F189*0.9</f>
        <v>2.123</v>
      </c>
      <c r="AC189" s="354">
        <f>F189*0.9</f>
        <v>2.123</v>
      </c>
      <c r="AD189" s="354">
        <f>F189*0.9</f>
        <v>2.123</v>
      </c>
      <c r="AE189" s="315"/>
      <c r="AF189" s="315"/>
      <c r="AG189" s="315"/>
      <c r="AH189" s="315"/>
      <c r="AI189" s="315"/>
      <c r="AJ189" s="315"/>
      <c r="AK189" s="315"/>
      <c r="AL189" s="315"/>
    </row>
    <row r="190" spans="1:38" ht="14.25" customHeight="1">
      <c r="A190" s="279"/>
      <c r="B190" s="13" t="s">
        <v>404</v>
      </c>
      <c r="C190" s="343"/>
      <c r="D190" s="346"/>
      <c r="E190" s="346"/>
      <c r="F190" s="340"/>
      <c r="G190" s="355"/>
      <c r="H190" s="355"/>
      <c r="I190" s="357"/>
      <c r="J190" s="357"/>
      <c r="K190" s="355"/>
      <c r="L190" s="355"/>
      <c r="M190" s="355"/>
      <c r="N190" s="355"/>
      <c r="O190" s="355"/>
      <c r="P190" s="355"/>
      <c r="Q190" s="355"/>
      <c r="R190" s="355"/>
      <c r="S190" s="355"/>
      <c r="T190" s="355"/>
      <c r="U190" s="355"/>
      <c r="V190" s="355"/>
      <c r="W190" s="355"/>
      <c r="X190" s="355"/>
      <c r="Y190" s="355"/>
      <c r="Z190" s="355"/>
      <c r="AA190" s="355"/>
      <c r="AB190" s="355"/>
      <c r="AC190" s="355"/>
      <c r="AD190" s="355"/>
      <c r="AE190" s="316"/>
      <c r="AF190" s="316"/>
      <c r="AG190" s="316"/>
      <c r="AH190" s="316"/>
      <c r="AI190" s="316"/>
      <c r="AJ190" s="316"/>
      <c r="AK190" s="316"/>
      <c r="AL190" s="316"/>
    </row>
    <row r="191" spans="1:38" ht="0.75" customHeight="1">
      <c r="A191" s="279"/>
      <c r="B191" s="13" t="s">
        <v>405</v>
      </c>
      <c r="C191" s="343"/>
      <c r="D191" s="346"/>
      <c r="E191" s="346"/>
      <c r="F191" s="340"/>
      <c r="G191" s="355"/>
      <c r="H191" s="355"/>
      <c r="I191" s="357"/>
      <c r="J191" s="357"/>
      <c r="K191" s="355"/>
      <c r="L191" s="355"/>
      <c r="M191" s="355"/>
      <c r="N191" s="355"/>
      <c r="O191" s="355"/>
      <c r="P191" s="355"/>
      <c r="Q191" s="355"/>
      <c r="R191" s="355"/>
      <c r="S191" s="355"/>
      <c r="T191" s="355"/>
      <c r="U191" s="355"/>
      <c r="V191" s="355"/>
      <c r="W191" s="355"/>
      <c r="X191" s="355"/>
      <c r="Y191" s="355"/>
      <c r="Z191" s="355"/>
      <c r="AA191" s="355"/>
      <c r="AB191" s="355"/>
      <c r="AC191" s="355"/>
      <c r="AD191" s="355"/>
      <c r="AE191" s="316"/>
      <c r="AF191" s="316"/>
      <c r="AG191" s="316"/>
      <c r="AH191" s="316"/>
      <c r="AI191" s="316"/>
      <c r="AJ191" s="316"/>
      <c r="AK191" s="316"/>
      <c r="AL191" s="316"/>
    </row>
    <row r="192" spans="1:38" ht="3.75" customHeight="1">
      <c r="A192" s="279"/>
      <c r="B192" s="13" t="s">
        <v>406</v>
      </c>
      <c r="C192" s="343"/>
      <c r="D192" s="346"/>
      <c r="E192" s="346"/>
      <c r="F192" s="340"/>
      <c r="G192" s="355"/>
      <c r="H192" s="355"/>
      <c r="I192" s="357"/>
      <c r="J192" s="357"/>
      <c r="K192" s="355"/>
      <c r="L192" s="355"/>
      <c r="M192" s="356"/>
      <c r="N192" s="356"/>
      <c r="O192" s="356"/>
      <c r="P192" s="356"/>
      <c r="Q192" s="356"/>
      <c r="R192" s="356"/>
      <c r="S192" s="356"/>
      <c r="T192" s="356"/>
      <c r="U192" s="356"/>
      <c r="V192" s="356"/>
      <c r="W192" s="356"/>
      <c r="X192" s="356"/>
      <c r="Y192" s="356"/>
      <c r="Z192" s="356"/>
      <c r="AA192" s="356"/>
      <c r="AB192" s="356"/>
      <c r="AC192" s="356"/>
      <c r="AD192" s="356"/>
      <c r="AE192" s="317"/>
      <c r="AF192" s="317"/>
      <c r="AG192" s="317"/>
      <c r="AH192" s="317"/>
      <c r="AI192" s="317"/>
      <c r="AJ192" s="317"/>
      <c r="AK192" s="317"/>
      <c r="AL192" s="317"/>
    </row>
    <row r="193" spans="1:38" ht="28.5" hidden="1">
      <c r="A193" s="279"/>
      <c r="B193" s="14" t="s">
        <v>407</v>
      </c>
      <c r="C193" s="343"/>
      <c r="D193" s="346"/>
      <c r="E193" s="346"/>
      <c r="F193" s="340"/>
      <c r="G193" s="355"/>
      <c r="H193" s="355"/>
      <c r="I193" s="87"/>
      <c r="J193" s="87"/>
      <c r="K193" s="355"/>
      <c r="L193" s="355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79"/>
      <c r="B194" s="13" t="s">
        <v>408</v>
      </c>
      <c r="C194" s="343"/>
      <c r="D194" s="346"/>
      <c r="E194" s="346"/>
      <c r="F194" s="340"/>
      <c r="G194" s="355"/>
      <c r="H194" s="355"/>
      <c r="I194" s="87"/>
      <c r="J194" s="87"/>
      <c r="K194" s="355"/>
      <c r="L194" s="355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79"/>
      <c r="B195" s="13" t="s">
        <v>409</v>
      </c>
      <c r="C195" s="343"/>
      <c r="D195" s="346"/>
      <c r="E195" s="346"/>
      <c r="F195" s="340"/>
      <c r="G195" s="355"/>
      <c r="H195" s="355"/>
      <c r="I195" s="87"/>
      <c r="J195" s="87"/>
      <c r="K195" s="355"/>
      <c r="L195" s="355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80"/>
      <c r="B196" s="13" t="s">
        <v>136</v>
      </c>
      <c r="C196" s="344"/>
      <c r="D196" s="347"/>
      <c r="E196" s="347"/>
      <c r="F196" s="341"/>
      <c r="G196" s="356"/>
      <c r="H196" s="356"/>
      <c r="I196" s="88"/>
      <c r="J196" s="88"/>
      <c r="K196" s="356"/>
      <c r="L196" s="356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78" t="s">
        <v>410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80"/>
      <c r="B198" s="12" t="s">
        <v>411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65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66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66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66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67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147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199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G8:G17"/>
    <mergeCell ref="H8:H17"/>
    <mergeCell ref="A3:F3"/>
    <mergeCell ref="A8:A17"/>
    <mergeCell ref="C8:C17"/>
    <mergeCell ref="D8:D17"/>
    <mergeCell ref="E8:E17"/>
    <mergeCell ref="F8:F17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O8:O11"/>
    <mergeCell ref="P8:P11"/>
    <mergeCell ref="Q8:Q11"/>
    <mergeCell ref="R8:R11"/>
    <mergeCell ref="L18:L21"/>
    <mergeCell ref="M18:M20"/>
    <mergeCell ref="R18:R20"/>
    <mergeCell ref="M8:M11"/>
    <mergeCell ref="N8:N11"/>
    <mergeCell ref="N18:N20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A23:A29"/>
    <mergeCell ref="C23:C29"/>
    <mergeCell ref="D23:D29"/>
    <mergeCell ref="E23:E29"/>
    <mergeCell ref="F23:F29"/>
    <mergeCell ref="T18:T20"/>
    <mergeCell ref="H18:H21"/>
    <mergeCell ref="I18:I20"/>
    <mergeCell ref="J18:J20"/>
    <mergeCell ref="K18:K21"/>
    <mergeCell ref="N23:N24"/>
    <mergeCell ref="Z18:Z20"/>
    <mergeCell ref="AA18:AA20"/>
    <mergeCell ref="AB18:AB20"/>
    <mergeCell ref="S18:S20"/>
    <mergeCell ref="AD18:AD20"/>
    <mergeCell ref="U18:U20"/>
    <mergeCell ref="V18:V20"/>
    <mergeCell ref="X18:X20"/>
    <mergeCell ref="Y18:Y20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AD23:AD24"/>
    <mergeCell ref="S23:S24"/>
    <mergeCell ref="T23:T24"/>
    <mergeCell ref="U23:U24"/>
    <mergeCell ref="V23:V24"/>
    <mergeCell ref="W23:W24"/>
    <mergeCell ref="X23:X24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30:A39"/>
    <mergeCell ref="C30:C39"/>
    <mergeCell ref="D30:D39"/>
    <mergeCell ref="E30:E39"/>
    <mergeCell ref="F30:F39"/>
    <mergeCell ref="G30:G39"/>
    <mergeCell ref="J30:J31"/>
    <mergeCell ref="K30:K39"/>
    <mergeCell ref="P30:P31"/>
    <mergeCell ref="Q30:Q31"/>
    <mergeCell ref="N30:N31"/>
    <mergeCell ref="O30:O31"/>
    <mergeCell ref="L30:L39"/>
    <mergeCell ref="M30:M31"/>
    <mergeCell ref="AB30:AB31"/>
    <mergeCell ref="AC30:AC31"/>
    <mergeCell ref="Z30:Z31"/>
    <mergeCell ref="AA30:AA31"/>
    <mergeCell ref="V30:V31"/>
    <mergeCell ref="W30:W31"/>
    <mergeCell ref="X30:X31"/>
    <mergeCell ref="Y30:Y31"/>
    <mergeCell ref="U30:U31"/>
    <mergeCell ref="M40:M41"/>
    <mergeCell ref="N40:N41"/>
    <mergeCell ref="R30:R31"/>
    <mergeCell ref="S30:S31"/>
    <mergeCell ref="U40:U41"/>
    <mergeCell ref="Q40:Q41"/>
    <mergeCell ref="R40:R41"/>
    <mergeCell ref="S40:S41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T30:T31"/>
    <mergeCell ref="O40:O41"/>
    <mergeCell ref="P40:P41"/>
    <mergeCell ref="AC40:AC41"/>
    <mergeCell ref="AD40:AD41"/>
    <mergeCell ref="A47:A50"/>
    <mergeCell ref="C47:C50"/>
    <mergeCell ref="D47:D50"/>
    <mergeCell ref="E47:E50"/>
    <mergeCell ref="F47:F50"/>
    <mergeCell ref="G40:G46"/>
    <mergeCell ref="G47:G50"/>
    <mergeCell ref="AA40:AA41"/>
    <mergeCell ref="AB40:AB41"/>
    <mergeCell ref="W40:W41"/>
    <mergeCell ref="X40:X41"/>
    <mergeCell ref="Y40:Y41"/>
    <mergeCell ref="Z40:Z41"/>
    <mergeCell ref="V47:V48"/>
    <mergeCell ref="W47:W48"/>
    <mergeCell ref="X47:X48"/>
    <mergeCell ref="V40:V41"/>
    <mergeCell ref="H47:H50"/>
    <mergeCell ref="K47:K50"/>
    <mergeCell ref="L47:L50"/>
    <mergeCell ref="M47:M48"/>
    <mergeCell ref="N47:N48"/>
    <mergeCell ref="O47:O48"/>
    <mergeCell ref="P47:P48"/>
    <mergeCell ref="Q47:Q48"/>
    <mergeCell ref="T40:T41"/>
    <mergeCell ref="R47:R48"/>
    <mergeCell ref="S47:S48"/>
    <mergeCell ref="T47:T48"/>
    <mergeCell ref="U47:U48"/>
    <mergeCell ref="AB47:AB48"/>
    <mergeCell ref="AC47:AC48"/>
    <mergeCell ref="Z47:Z48"/>
    <mergeCell ref="AA47:AA48"/>
    <mergeCell ref="Y47:Y48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V51:V52"/>
    <mergeCell ref="W51:W52"/>
    <mergeCell ref="I51:I52"/>
    <mergeCell ref="J51:J52"/>
    <mergeCell ref="K51:K52"/>
    <mergeCell ref="L51:L52"/>
    <mergeCell ref="M51:M52"/>
    <mergeCell ref="N51:N52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M85:M89"/>
    <mergeCell ref="N85:N89"/>
    <mergeCell ref="Z72:Z73"/>
    <mergeCell ref="AA72:AA73"/>
    <mergeCell ref="AB72:AB73"/>
    <mergeCell ref="AC72:AC73"/>
    <mergeCell ref="AC85:AC89"/>
    <mergeCell ref="G85:G89"/>
    <mergeCell ref="H85:H89"/>
    <mergeCell ref="I85:I88"/>
    <mergeCell ref="J85:J88"/>
    <mergeCell ref="K85:K89"/>
    <mergeCell ref="L85:L89"/>
    <mergeCell ref="AD85:AD89"/>
    <mergeCell ref="S85:S89"/>
    <mergeCell ref="T85:T89"/>
    <mergeCell ref="U85:U89"/>
    <mergeCell ref="V85:V89"/>
    <mergeCell ref="W85:W89"/>
    <mergeCell ref="X85:X89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90:A100"/>
    <mergeCell ref="C91:C100"/>
    <mergeCell ref="D91:D100"/>
    <mergeCell ref="E91:E100"/>
    <mergeCell ref="F91:F100"/>
    <mergeCell ref="G91:G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V91:V93"/>
    <mergeCell ref="W91:W93"/>
    <mergeCell ref="J91:J93"/>
    <mergeCell ref="K91:K93"/>
    <mergeCell ref="L91:L93"/>
    <mergeCell ref="M91:M93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M112:M113"/>
    <mergeCell ref="N112:N113"/>
    <mergeCell ref="Z108:Z109"/>
    <mergeCell ref="AA108:AA109"/>
    <mergeCell ref="AB108:AB109"/>
    <mergeCell ref="AC108:AC109"/>
    <mergeCell ref="AC112:AC113"/>
    <mergeCell ref="G112:G113"/>
    <mergeCell ref="H112:H113"/>
    <mergeCell ref="I112:I113"/>
    <mergeCell ref="J112:J113"/>
    <mergeCell ref="K112:K113"/>
    <mergeCell ref="L112:L113"/>
    <mergeCell ref="AD112:AD113"/>
    <mergeCell ref="S112:S113"/>
    <mergeCell ref="T112:T113"/>
    <mergeCell ref="U112:U113"/>
    <mergeCell ref="V112:V113"/>
    <mergeCell ref="W112:W113"/>
    <mergeCell ref="X112:X113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G145:G147"/>
    <mergeCell ref="H145:H147"/>
    <mergeCell ref="I145:I147"/>
    <mergeCell ref="J145:J147"/>
    <mergeCell ref="K145:K147"/>
    <mergeCell ref="L145:L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148:A152"/>
    <mergeCell ref="C149:C150"/>
    <mergeCell ref="D149:D150"/>
    <mergeCell ref="E149:E150"/>
    <mergeCell ref="F149:F150"/>
    <mergeCell ref="G149:G150"/>
    <mergeCell ref="L149:L150"/>
    <mergeCell ref="M149:M150"/>
    <mergeCell ref="R149:R150"/>
    <mergeCell ref="S149:S150"/>
    <mergeCell ref="N149:N150"/>
    <mergeCell ref="O149:O150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AB149:AB150"/>
    <mergeCell ref="AC149:AC150"/>
    <mergeCell ref="X149:X150"/>
    <mergeCell ref="Y149:Y150"/>
    <mergeCell ref="Z149:Z150"/>
    <mergeCell ref="AA149:AA150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V176:V178"/>
    <mergeCell ref="AB176:AB178"/>
    <mergeCell ref="W176:W178"/>
    <mergeCell ref="X176:X178"/>
    <mergeCell ref="Y176:Y178"/>
    <mergeCell ref="Z176:Z178"/>
    <mergeCell ref="AA176:AA17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Z179:Z188"/>
    <mergeCell ref="AA179:AA188"/>
    <mergeCell ref="AB179:AB188"/>
    <mergeCell ref="W179:W188"/>
    <mergeCell ref="X179:X188"/>
    <mergeCell ref="Y179:Y188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AF8:AF11"/>
    <mergeCell ref="AF18:AF20"/>
    <mergeCell ref="AE23:AE24"/>
    <mergeCell ref="AF23:AF24"/>
    <mergeCell ref="AE129:AE130"/>
    <mergeCell ref="AF129:AF130"/>
    <mergeCell ref="AE72:AE73"/>
    <mergeCell ref="AE108:AE109"/>
    <mergeCell ref="AE8:AE11"/>
    <mergeCell ref="AE18:AE20"/>
    <mergeCell ref="Y189:Y192"/>
    <mergeCell ref="Z189:Z192"/>
    <mergeCell ref="AA189:AA192"/>
    <mergeCell ref="AB189:AB192"/>
    <mergeCell ref="AC189:AC192"/>
    <mergeCell ref="AD189:AD192"/>
    <mergeCell ref="A197:A198"/>
    <mergeCell ref="A202:A206"/>
    <mergeCell ref="Q189:Q192"/>
    <mergeCell ref="R189:R192"/>
    <mergeCell ref="S189:S192"/>
    <mergeCell ref="T189:T192"/>
    <mergeCell ref="L189:L196"/>
    <mergeCell ref="N189:N192"/>
    <mergeCell ref="O189:O192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E51:AE52"/>
    <mergeCell ref="AE85:AE88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76:AE177"/>
    <mergeCell ref="AE189:AE192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F72:AF73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K8:AK11"/>
    <mergeCell ref="AL8:AL11"/>
    <mergeCell ref="AK18:AK20"/>
    <mergeCell ref="AL18:AL20"/>
    <mergeCell ref="AK23:AK24"/>
    <mergeCell ref="AL23:AL24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51:AK52"/>
    <mergeCell ref="AL51:AL52"/>
    <mergeCell ref="AK72:AK73"/>
    <mergeCell ref="AL72:AL73"/>
    <mergeCell ref="AK85:AK88"/>
    <mergeCell ref="AL85:AL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2023-01-25T09:35:15Z</cp:lastPrinted>
  <dcterms:created xsi:type="dcterms:W3CDTF">2013-09-16T06:50:07Z</dcterms:created>
  <dcterms:modified xsi:type="dcterms:W3CDTF">2023-01-25T09:35:33Z</dcterms:modified>
  <cp:category/>
  <cp:version/>
  <cp:contentType/>
  <cp:contentStatus/>
</cp:coreProperties>
</file>