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25" windowHeight="11445" activeTab="0"/>
  </bookViews>
  <sheets>
    <sheet name="Мин.перечень" sheetId="1" r:id="rId1"/>
    <sheet name="Дифференциация" sheetId="2" state="hidden" r:id="rId2"/>
    <sheet name="Дифференциация (общежития)" sheetId="3" state="hidden" r:id="rId3"/>
    <sheet name="Лист2" sheetId="4" r:id="rId4"/>
    <sheet name="Лист3" sheetId="5" r:id="rId5"/>
  </sheets>
  <externalReferences>
    <externalReference r:id="rId8"/>
    <externalReference r:id="rId9"/>
    <externalReference r:id="rId10"/>
  </externalReferences>
  <definedNames>
    <definedName name="_xlnm.Print_Area" localSheetId="1">'Дифференциация'!$A$1:$AD$209</definedName>
    <definedName name="_xlnm.Print_Area" localSheetId="2">'Дифференциация (общежития)'!$A$1:$AD$209</definedName>
    <definedName name="_xlnm.Print_Area" localSheetId="0">'Мин.перечень'!$A$2:$F$210</definedName>
  </definedNames>
  <calcPr fullCalcOnLoad="1" fullPrecision="0"/>
</workbook>
</file>

<file path=xl/sharedStrings.xml><?xml version="1.0" encoding="utf-8"?>
<sst xmlns="http://schemas.openxmlformats.org/spreadsheetml/2006/main" count="878" uniqueCount="484">
  <si>
    <r>
      <t xml:space="preserve">17. Работы, выполняемые в целях надлежащего содержания электрооборудования, </t>
    </r>
    <r>
      <rPr>
        <sz val="11"/>
        <color indexed="10"/>
        <rFont val="Arial"/>
        <family val="2"/>
      </rPr>
      <t>радио- и телекоммуникационного оборудования в многоквартирном доме:</t>
    </r>
  </si>
  <si>
    <t>Для трех-пятиэтажных домов со всеми видами благоустройства (с газовыми плитами)</t>
  </si>
  <si>
    <t>Для одно-двухэтажных домов со всеми видами благоустройства (с электроплитами)</t>
  </si>
  <si>
    <t>Для одно-двухэтажных домов со всеми видами благоустройства (с газовыми плитами)</t>
  </si>
  <si>
    <t>10э</t>
  </si>
  <si>
    <t>11э</t>
  </si>
  <si>
    <t>9э</t>
  </si>
  <si>
    <t>9газ</t>
  </si>
  <si>
    <t>10газ</t>
  </si>
  <si>
    <t>11газ</t>
  </si>
  <si>
    <t>Для пяти-семиэтажных домов со всеми видами благоустройства и наличием общего коридора на этажах (с электроплитами)</t>
  </si>
  <si>
    <t>Для пяти-семиэтажных домов со всеми видами благоустройства и наличием общего коридора на этажах (с газ.плитами)</t>
  </si>
  <si>
    <t>8э</t>
  </si>
  <si>
    <t>Для четырех-семиэтажных домов со всеми типами благоустройства "старого типа" (с эл.плитами)</t>
  </si>
  <si>
    <t>8газ</t>
  </si>
  <si>
    <t>Для пяти-семиэтажных домов со всеми видами благоустройства, оборудованных мусоропроводом (с электроплитами)</t>
  </si>
  <si>
    <t>7э</t>
  </si>
  <si>
    <t>Для четырех-семиэтажных домов со всеми типами благоустройства "старого типа" (с газ.плитами)</t>
  </si>
  <si>
    <t>Для пяти-семиэтажных домов со всеми видами благоустройства, оборудованных мусоропроводом (с газ.плитами)</t>
  </si>
  <si>
    <t>7газ</t>
  </si>
  <si>
    <t>Для пяти-семиэтажных домов со всеми видами благоустройства, оборудованных мусоропроводом, с наличием общего коридора на этажах (с электроплитами)</t>
  </si>
  <si>
    <t>6э</t>
  </si>
  <si>
    <t>Для пяти-семиэтажных домов со всеми видами благоустройства, оборудованных мусоропроводом, с наличием общего коридора на этажах (с газ.плитами)</t>
  </si>
  <si>
    <t>6газ</t>
  </si>
  <si>
    <t>5э</t>
  </si>
  <si>
    <t>5газ</t>
  </si>
  <si>
    <t>4э</t>
  </si>
  <si>
    <t>4газ</t>
  </si>
  <si>
    <t>В многоэтажных домах со всеми видами благоустройства, оборудованных лифтом (с электроплитами)</t>
  </si>
  <si>
    <t>В многоэтажных домах со всеми видами благоустройства, оборудованных лифтом (с газ.плитами)</t>
  </si>
  <si>
    <t>В многоэтажных домах со всеми видами благоустройства, оборудованных лифтом и мусоропроводом (с электроплитами)</t>
  </si>
  <si>
    <t>В многоэтажных домах со всеми видами благоустройства, оборудованных лифтом и мусоропроводом (с газ.плитами)</t>
  </si>
  <si>
    <t>В многоэтажных домах со всеми видами благоустройства, оборудованных лифтом и мусоропроводом, с наличием общего коридора на этажах (с электроплитами)</t>
  </si>
  <si>
    <t>В многоэтажных домах со всеми видами благоустройства, оборудованных лифтом и мусоропроводом, с наличием общего коридора на этажах (с газ.плитами)</t>
  </si>
  <si>
    <t>3э</t>
  </si>
  <si>
    <t>3газ</t>
  </si>
  <si>
    <t>1э</t>
  </si>
  <si>
    <t>1газ</t>
  </si>
  <si>
    <t>2э</t>
  </si>
  <si>
    <t>2газ</t>
  </si>
  <si>
    <t xml:space="preserve">      </t>
  </si>
  <si>
    <t>Для одно-двухэтажных домов (с электроплитами), аварийные и непригодные для проживания</t>
  </si>
  <si>
    <t>Для одно-двухэтажных домов  (с газовыми плитами), аварийные и непригодные для проживания</t>
  </si>
  <si>
    <t>В многоэтажных домах со всеми видами благоустройства, оборудованных лифтом, мусоропроводом и системой дымоудаления (с электроплитами)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</si>
  <si>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 (с газ.плитами)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</si>
  <si>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дымоудаления, с наличием общего коридора  на этажах (с газ.плитами)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</si>
  <si>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дымоудаления, с наличием общего коридора на этажах (с электроплитами) более 9 этажей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</si>
  <si>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пользования, включая места общего пользования в секции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</si>
  <si>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пользования, включая места общего пользования в секции (с газ.плитами)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</si>
  <si>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</si>
  <si>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 (с газ.плитами)</t>
  </si>
  <si>
    <t>Генеральный директор                     __________________                 Клименко Г.А.</t>
  </si>
  <si>
    <t xml:space="preserve">Жилые помещения в жилых зданиях, оборуд.лифтом, мусоропроводом, посекционным санблоком и общей кухней, с наличием ДВС </t>
  </si>
  <si>
    <t>Жилые помещения в жилых зданиях, оборуд.лифтом, мусоропроводом, посекционным санблоком и общей кухней, с наличием ДВС (с газ.плитами)</t>
  </si>
  <si>
    <t>Жилые помещения в жилых зданиях, оборуд.лифтом, мусоропроводом, посекционным санблоком и общей кухней</t>
  </si>
  <si>
    <t>Жилые помещения в жилых зданиях, оборуд.лифтом, мусоропроводом, посекционным санблоком и общей кухней (с газ.плитами)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</si>
  <si>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пользования, включая места общего пользованияв секции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</si>
  <si>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пользования, включая места общего пользованияв секции (с газ.плитами)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</si>
  <si>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</si>
  <si>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 (с газ.плитами)</t>
  </si>
  <si>
    <t>Жилые помещения в         3-5 этажных домах с общей кухней, общим санблоком, с наличием ДВС, уборкой мест общего пользования, включая места общего пользования в секциях (с газ.плитами)</t>
  </si>
  <si>
    <t>Жилые помещения в         3-5 этажных домах с общей кухней, общим санблоком, с наличием ДВС, уборкой мест общего пользования, включая места общего пользования в секциях</t>
  </si>
  <si>
    <t>Жилые помещения в         3-5 этажных домах с общей кухней, общим санблоком, с наличием ДВС, уборкой мест общего пользования</t>
  </si>
  <si>
    <t>Жилые помещения в         3-5 этажных домах с общей кухней, общим санблоком, с наличием ДВС, уборкой мест общего пользования (с газ.плитами)</t>
  </si>
  <si>
    <t>Жилые помещения в         3-5 этажных домах с общей кухней, общим санблоком, с наличием ДВС</t>
  </si>
  <si>
    <t>Жилые помещения в         3-5 этажных домах с общей кухней, общим санблоком, с наличием ДВС 9 (с газ.плитами)</t>
  </si>
  <si>
    <t>Жилые помещения в         3-5 этажных домах с общей кухней, общим санблоком, с уборкой мест общего пользования</t>
  </si>
  <si>
    <t>Жилые помещения в         3-5 этажных домах с общей кухней, общим санблоком, с уборкой мест общего пользования (с газ.плитами)</t>
  </si>
  <si>
    <t>Жилые помещения в         3-5 этажных домах с общей кухней, общим санблоком, с частичной уборкой мест общего пользования</t>
  </si>
  <si>
    <t>Жилые помещения в         3-5 этажных домах с общей кухней, общим санблоком, с частичной уборкой мест общего пользования (с газ.плитами)</t>
  </si>
  <si>
    <t>Жилые помещения в         3-5 этажных домах с общей кухней, общим санблоком</t>
  </si>
  <si>
    <t>Жилые помещения в         3-5 этажных домах с общей кухней, общим санблоком (с газ.плитами)</t>
  </si>
  <si>
    <t>12э</t>
  </si>
  <si>
    <t>12газ</t>
  </si>
  <si>
    <t>Жилые помещения в         3-5 этажных домах, состоящие из комнат со вспомогательными помещениями, с наличием общего душа</t>
  </si>
  <si>
    <t>13э</t>
  </si>
  <si>
    <t>13газ</t>
  </si>
  <si>
    <t>1.4 Ремонт отмостки.</t>
  </si>
  <si>
    <t>3.5 Устранение дефектов в стыках панелей</t>
  </si>
  <si>
    <t>6.1 Ремонт слуховых окон и чердачных люков.</t>
  </si>
  <si>
    <t>6.2 Ремонт трапов на крыше и чердаке.</t>
  </si>
  <si>
    <t>6.3 Смена примыкания втяжных труб.</t>
  </si>
  <si>
    <t>6.4 Ремонт и смена стальных разжелобков.</t>
  </si>
  <si>
    <t>6.5 Смена покрытий парапетов.</t>
  </si>
  <si>
    <t>6.6 Проклейка швов парапетных плит.</t>
  </si>
  <si>
    <t>6.7 Замена и ремонт отдельных участков обрешетки.</t>
  </si>
  <si>
    <t>6.8 Устройство стяжки на козырьках</t>
  </si>
  <si>
    <t>6.9 Очистка кровли и водоотводящих устройств от мусора и  грязи, препятствующих стоку дождевых и талых вод.</t>
  </si>
  <si>
    <t>6.10 Проверка и (при необходимости) очистка кровли от скопления снега и наледи</t>
  </si>
  <si>
    <t>8.2 Устранение нарушений и восстановление эксплуатационных качеств элементов металлических ограждений на балконах, лоджиях и козырьках.</t>
  </si>
  <si>
    <t xml:space="preserve"> один раз в год</t>
  </si>
  <si>
    <t>14.12 Восстановление работоспособности (ремонт, замена) оборудования и отопительных приборов, водоразборных приборов (кранов, вентилей и т.д.), относящихся к общему домовому имуществу</t>
  </si>
  <si>
    <t>по мере необходимости, но не реже одного раза в год, при подготовке к ОЗП</t>
  </si>
  <si>
    <t>18.7 Уборка кабин лифтов</t>
  </si>
  <si>
    <t>Жилые помещения в         3-5 этажных домах, состоящие из комнат со вспомогательными помещениями, с наличием общего душа (с газ.плитами)</t>
  </si>
  <si>
    <t>14э</t>
  </si>
  <si>
    <t>14газ</t>
  </si>
  <si>
    <t>Жилые помещения в 1-2 этажных домах, (коридорного, гостиничного типа), оборудованных общей кухней, общим санблоком</t>
  </si>
  <si>
    <t>Жилые помещения в 1-2 этажных домах, (коридорного, гостиничного типа), оборудованных общей кухней, общим санблоком (с газ.плитами)</t>
  </si>
  <si>
    <t>15э</t>
  </si>
  <si>
    <t>15газ</t>
  </si>
  <si>
    <t>Жилые помещения в         общежитиях государственного жилищного фонда, состоящие из комнат со вспомогательными помещениями, с наличием ДВС и уборкой мест общего пользования</t>
  </si>
  <si>
    <t>Жилые помещения в         общежитиях государственного жилищного фонда, состоящие из комнат со вспомогательными помещениями, с наличием ДВС и уборкой мест общего пользования (с газ.плитами)</t>
  </si>
  <si>
    <t>Жилые помещения в         общежитиях государственного жилищного фонда, состоящие из комнат со вспомогательными помещениями, с уборкой мест общего пользования</t>
  </si>
  <si>
    <t>Жилые помещения в         общежитиях государственного жилищного фонда, состоящие из комнат со вспомогательными помещениями, с уборкой мест общего пользования (с газ.плитами)</t>
  </si>
  <si>
    <t>Годовая стоимость, руб.</t>
  </si>
  <si>
    <t>Категория персонала, выполняющая данные работы*</t>
  </si>
  <si>
    <t>Стоимость на 1 кв.м общей площади, руб**</t>
  </si>
  <si>
    <t xml:space="preserve">Перечень работ и услуг, выполняемых ООО УК "СибСпецСтрой" необходимых для обеспечения надлежащего </t>
  </si>
  <si>
    <t>Переодичность выполнения работ</t>
  </si>
  <si>
    <t>6. Работы, выполняемые в целях надлежащего содержания крыш многоквартирных домов:</t>
  </si>
  <si>
    <t>7. Работы, выполняемые в целях надлежащего содержания лестниц многоквартирных домов:</t>
  </si>
  <si>
    <t>7.1 Восстановление деформированных участков и повреждений в несущих конструкциях, выбоин и сколов в ступенях,  надежности крепления ограждений, в том числе на пожарных лестницах</t>
  </si>
  <si>
    <t>7.2 Заделка трещин в сопряжениях маршевых плит с несущими конструкциями, оголения и коррозии арматуры.</t>
  </si>
  <si>
    <t>7.3 Восстановление прогибов косоуров и связи косоуров с площадками.</t>
  </si>
  <si>
    <t xml:space="preserve">7.4 Восстановление прогибов несущих конструкций. </t>
  </si>
  <si>
    <t xml:space="preserve">7.5 Восстановление крепления тетив к балкам. </t>
  </si>
  <si>
    <t>8. Работы, выполняемые в целях надлежащего содержания фасадов многоквартирных домов:</t>
  </si>
  <si>
    <t>8.1 Устранение нарушений отделки фасадов и их отдельных элементов.</t>
  </si>
  <si>
    <t>9. Работы, выполняемые в целях надлежащего содержания полов помещений, относящихся к общему имуществу в многоквартирном доме:</t>
  </si>
  <si>
    <t>10.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</si>
  <si>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10.1 Смена разбитых стекол.</t>
  </si>
  <si>
    <t>10.2 Ремонт дверных полотен.</t>
  </si>
  <si>
    <t>10.3 Ремонт оконных переплетов.</t>
  </si>
  <si>
    <t>10.4 Ремонт коробок входных дверей.</t>
  </si>
  <si>
    <t>10.5 Обеспечение работоспособности фурнитуры оконных и дверных заполнений</t>
  </si>
  <si>
    <t xml:space="preserve">                                                                                           </t>
  </si>
  <si>
    <t>7.6 Устранение дефектов ограждения лестниц.</t>
  </si>
  <si>
    <t>ежедневно</t>
  </si>
  <si>
    <t>по мере необходимости</t>
  </si>
  <si>
    <t>по мере необходимости, но не реже 1 раза в год, при подготовке к ОЗП</t>
  </si>
  <si>
    <t>23. Содержание места накопления твердых коммунальных отходов; Организация пункта приема опасных отходов (ртутьсодержащие лампы и др.)</t>
  </si>
  <si>
    <t>помере необходимости, но не реже одного раза в месяц</t>
  </si>
  <si>
    <t>13.1 Восстановление работоспособности оборудования индивидуальных тепловых пунктов и водоподкачек в многоквартирных домах.</t>
  </si>
  <si>
    <t>13.2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оборудования.</t>
  </si>
  <si>
    <t>13.3 Контроль состояния и замена неисправных контрольно-измерительных приборов (манометров, термометров и т.д.)</t>
  </si>
  <si>
    <t>13.4 работы по очистке оборудования для удаления накипно-коррозионных отложений.</t>
  </si>
  <si>
    <t>13. Работы, выполняемые в целях надлежащего содержания индивидуальных тепловых пунктов и водоподкачек в многоквартирных домах:</t>
  </si>
  <si>
    <t>14.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</si>
  <si>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14.1 Смена отдельных участков трубопроводов.</t>
  </si>
  <si>
    <t>14.1. 1 с резьбовым соединением</t>
  </si>
  <si>
    <t>14.1.2  с соединением на сварке</t>
  </si>
  <si>
    <t>14.2 Смена отдельных участков внутренних чугунных трубопроводов канализации, выпусков.</t>
  </si>
  <si>
    <t>14.3 Заделка свищей и трещин.</t>
  </si>
  <si>
    <t>14.4 Подчеканка раструбов канализации.</t>
  </si>
  <si>
    <t>14.5 Заделка стыков соединений стояков.</t>
  </si>
  <si>
    <t>14.6 Смена радиаторного блока.</t>
  </si>
  <si>
    <t>14.7 Смена чугунной задвижки.</t>
  </si>
  <si>
    <t>14.8 Укрепление трубопроводов.</t>
  </si>
  <si>
    <t>14.9 Ремонт и обслуживание арматуры.</t>
  </si>
  <si>
    <t>14.10 Ремонт и обслуживание задвижек, вентилей ХВС.</t>
  </si>
  <si>
    <t>14.11 Ремонт и обслуживание вентилей ГВС.</t>
  </si>
  <si>
    <t>14.13 Контроль состояния и восстановление работоспособности элементов внутренней какнализации, канализационных вытяжек, внутреннего водостока</t>
  </si>
  <si>
    <t>14.14 Переключения в целях надежной эксплуатации режимов работывнутреннего водостока, гидравлических затворов внутреннего водостока</t>
  </si>
  <si>
    <t>14.15. Промывка участков водопровода после выполнения ремонтных работ</t>
  </si>
  <si>
    <t>15. Работы, выполняемые в целях надлежащего содержания систем теплоснабжения (отопление, горячее водоснабжение) в многоквартирных домах:</t>
  </si>
  <si>
    <t xml:space="preserve">15.1 Испытания на прочность и плотность (гидравлические испытания) узлов ввода. </t>
  </si>
  <si>
    <t>15.2 Проведение регулировки систем отопления.</t>
  </si>
  <si>
    <t>15.3 удаление воздуха из системы отопления.</t>
  </si>
  <si>
    <t>15.4 промывка централизованных систем теплоснабжения для удаления накипно-коррозионных отложений</t>
  </si>
  <si>
    <t>16.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</si>
  <si>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16.1 Проверка заземления оболочки электрокабеля, оборудования (насосов, щитовых вентиляторов и др.), замеры сопротивления изоляции проводов, трубопроводов и цепей заземления.</t>
  </si>
  <si>
    <t>16.2 Ремонт распред.щитка.</t>
  </si>
  <si>
    <t>16.3 Смена п/герм. светильников.</t>
  </si>
  <si>
    <t>16.4 Смена авт.выключателя (общие электрозащитные устройства)</t>
  </si>
  <si>
    <t>16.5 Смена пакетного выключателя.</t>
  </si>
  <si>
    <t>16.6 Ремонт вводно-распределительного устройства.</t>
  </si>
  <si>
    <t>16.7 Ремонт кабельного распред.устройства.</t>
  </si>
  <si>
    <t>16.8 Смена отдельных участков электропроводки.</t>
  </si>
  <si>
    <t>16.9 Смена выключателя.</t>
  </si>
  <si>
    <t>16.10 Смена предохранителей.</t>
  </si>
  <si>
    <t>16.11 Ремонт силовых эл/установок.</t>
  </si>
  <si>
    <t>17. Работы, выполняемые в целях надлежащего содержания и ремонта лифта (лифтов) в многоквартирном доме:</t>
  </si>
  <si>
    <t>17.1 Обеспечение диспетчерской связи с кабиной лифта.</t>
  </si>
  <si>
    <t>17.2 Проведение осмотров, техническое обслуживание и ремонт лифта (лифтов).</t>
  </si>
  <si>
    <t>17.3 Проведение аварийного обслуживания лифта (лифтов).</t>
  </si>
  <si>
    <t>17.4 Техническое освидетельствование лифта (лифтов)</t>
  </si>
  <si>
    <t>18. Работы по содержанию помещений, входящих в состав общего имущества в многоквартирном доме:</t>
  </si>
  <si>
    <t>18.1 Мытье окон в подъезде.</t>
  </si>
  <si>
    <t>18.2 Обметание пыли с потолков.</t>
  </si>
  <si>
    <t>18.3 Подметание нижних трех этажей - оборудование отсутствует.</t>
  </si>
  <si>
    <t>18.4 Подметание выше 3-го этажа - оборудование отсутствует.</t>
  </si>
  <si>
    <t>18.6 Мытье стен.</t>
  </si>
  <si>
    <t>18.8 Влажная протирка:</t>
  </si>
  <si>
    <t>дверей,</t>
  </si>
  <si>
    <t>подоконников,</t>
  </si>
  <si>
    <t>оконных ограждений,</t>
  </si>
  <si>
    <t>перил,</t>
  </si>
  <si>
    <t>чердачных лестниц,</t>
  </si>
  <si>
    <t>отопительных приборов,</t>
  </si>
  <si>
    <t>плафонов,</t>
  </si>
  <si>
    <t>почтовых ящиков,</t>
  </si>
  <si>
    <t>шкафов для электросчетчиков.</t>
  </si>
  <si>
    <t>21.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населения.</t>
  </si>
  <si>
    <t>22. Работы по дезинфекции и дезинсекции помещений.</t>
  </si>
  <si>
    <t>22.1 Дезинфекция, дезинсекция и дератизация помещений.</t>
  </si>
  <si>
    <t>19.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</si>
  <si>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19.1 Зимний период:</t>
  </si>
  <si>
    <t>19.1.1 подметание свежевыпавшего снега толщиной слоя до 2 см, уборка мусора</t>
  </si>
  <si>
    <t xml:space="preserve">19.1.2 сдвигание свежевыпавшего снега толщиной слоя до 2 см </t>
  </si>
  <si>
    <t>19.1.3 очистка уплотненного снега</t>
  </si>
  <si>
    <t>19.1.4 посыпка песком территорий</t>
  </si>
  <si>
    <t>19.1.5 очистка от наледи</t>
  </si>
  <si>
    <t>20. Работы по содержанию придомовой территории в теплый период года:</t>
  </si>
  <si>
    <t>20.1 Летний период</t>
  </si>
  <si>
    <t>20.1.1 подметание территории</t>
  </si>
  <si>
    <t>20.1.2 уборка зеленой зоны</t>
  </si>
  <si>
    <t xml:space="preserve">20.1.3 уборка зеленой зоны от листвы и мусора </t>
  </si>
  <si>
    <t>20.1.4 очистка урн от мусорпа</t>
  </si>
  <si>
    <t>20.1.5 промывка урн</t>
  </si>
  <si>
    <t>20.1.7 уборка крыльца и площадки перед входом в подъезд, приямков у входа в подвал</t>
  </si>
  <si>
    <t>20.1.6 выкашивание зеленой зоны</t>
  </si>
  <si>
    <t>подрядная орг.</t>
  </si>
  <si>
    <t>Наименование конструктивного элемента</t>
  </si>
  <si>
    <t>2. Работы, выполняемые в зданиях с подвалами:</t>
  </si>
  <si>
    <t>3. Работы, выполняемые для надлежащего содержания стен многоквартирных домов:</t>
  </si>
  <si>
    <t>4. Работы, выполняемые в целях надлежащего содержания перекрытий и покрытий многоквартирных домов:</t>
  </si>
  <si>
    <t>5. Работы, выполняемые в целях надлежащего содержания колонн и столбов многоквартирных домов:</t>
  </si>
  <si>
    <t>6. Работы, выполняемые в целях надлежащего содержания балок (ригелей) перекрытий и покрытий многоквартирных домов:</t>
  </si>
  <si>
    <t>7. Работы, выполняемые в целях надлежащего содержания крыш многоквартирных домов:</t>
  </si>
  <si>
    <t>8. Работы, выполняемые в целях надлежащего содержания лестниц многоквартирных домов:</t>
  </si>
  <si>
    <t>9. Работы, выполняемые в целях надлежащего содержания фасадов многоквартирных домов:</t>
  </si>
  <si>
    <t>1. Работы, выполняемые в отношении фундамента</t>
  </si>
  <si>
    <t xml:space="preserve">Минимальный перечень работ и услуг, необходимых для обеспечения надлежащего </t>
  </si>
  <si>
    <t>содержания общего имущества МКД, и стоимость их выполнения</t>
  </si>
  <si>
    <t>1.5 Ремонт участков фундамента, имеющих расслоения, выпучивания, отклонению от вертикали, заделка трещин.</t>
  </si>
  <si>
    <t>8.3 Восстановление прогибов косоуров и связи косоуров с площадками.</t>
  </si>
  <si>
    <t>9.3 Устранение нарушений и восстановление эксплуатационных качеств элементов металлических ограждений на балконах, лоджиях и козырьках.</t>
  </si>
  <si>
    <t>10. Работы, выполняемые в целях надлежащего содержания полов помещений, относящихся к общему имуществу в многоквартирном доме:</t>
  </si>
  <si>
    <t>11.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</si>
  <si>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12. Работы, выполняемые в целях надлежащего содержания мусоропроводов многоквартирных домов:</t>
  </si>
  <si>
    <t>13. Работы, выполняемые в целях надлежащего содержания систем вентиляции и дымоудаления многоквартирных домов:</t>
  </si>
  <si>
    <t>18. Работы, выполняемые в целях надлежащего содержания систем внутридомового газового оборудования в многоквартирном доме:</t>
  </si>
  <si>
    <t>19. Работы, выполняемые в целях надлежащего содержания и ремонта лифта (лифтов) в многоквартирном доме:</t>
  </si>
  <si>
    <t>19.4 Техническое освидетельствование лифта (лифтов), в том числе после замены элементов оборудования.</t>
  </si>
  <si>
    <t>20. Работы по содержанию помещений, входящих в состав общего имущества в многоквартирном доме:</t>
  </si>
  <si>
    <t>20.15 Уборка общих коридоров:</t>
  </si>
  <si>
    <t>20.15.1 влажная уборка</t>
  </si>
  <si>
    <t>20.15.2 подметание</t>
  </si>
  <si>
    <t>20.14 Влажная протирка:</t>
  </si>
  <si>
    <t>21.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</si>
  <si>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22. Работы по содержанию придомовой территории в теплый период года:</t>
  </si>
  <si>
    <t>22.1 Летний период</t>
  </si>
  <si>
    <t>21.1 Зимний период:</t>
  </si>
  <si>
    <t xml:space="preserve">21.1.2 сдвигание свежевыпавшего снега толщиной слоя до 2 см </t>
  </si>
  <si>
    <t>21.1.3 очистка уплотненного снега</t>
  </si>
  <si>
    <t>21.1.4 посыпка песком территорий</t>
  </si>
  <si>
    <t>21.1.5 очистка от наледи</t>
  </si>
  <si>
    <t>21.1.6 очистка от снега при механизированной уборке</t>
  </si>
  <si>
    <t>21.1.7 подвоз песка на тележке</t>
  </si>
  <si>
    <t>21.1.8 очистка крыльца и площадки перед входом в подъезд</t>
  </si>
  <si>
    <t>21.1.9 очистка крышек люков колодцев и пожарных гидрантов от снега и льда толщиной слоя свыше 5 см</t>
  </si>
  <si>
    <t>22.1.1 подметание территории</t>
  </si>
  <si>
    <t>22.1.2 уборка зеленой зоны</t>
  </si>
  <si>
    <t xml:space="preserve">22.1.3 уборка зеленой зоны от листвы и мусора </t>
  </si>
  <si>
    <t>22.1.4 очистка урн от мусорпа</t>
  </si>
  <si>
    <t>22.1.5 промывка урн</t>
  </si>
  <si>
    <t>22.1.6 выкашивание зеленой зоны</t>
  </si>
  <si>
    <t>23. Работы по обеспечению вывоза бытовых отходов</t>
  </si>
  <si>
    <t>23.2 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</si>
  <si>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14. Работы, выполняемые в целях надлежащего содержания индивидуальных тепловых пунктов и водоподкачек в многоквартирных домах:</t>
  </si>
  <si>
    <t>15.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</si>
  <si>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16. Работы, выполняемые в целях надлежащего содержания систем теплоснабжения (отопление, горячее водоснабжение) в многоквартирных домах:</t>
  </si>
  <si>
    <t>Трудозатраты</t>
  </si>
  <si>
    <t>Годовая стоимость</t>
  </si>
  <si>
    <t>Стоимость на 1 кв.м общей площади</t>
  </si>
  <si>
    <t>Состав работ, выполняемых в отношении конструктивного элемента, элемента инженерных сетей, текущего и санитарного содержания МКД</t>
  </si>
  <si>
    <t>9.2.1. смена водосточных труб</t>
  </si>
  <si>
    <t>9.2.2. изготовление водосточных труб</t>
  </si>
  <si>
    <t>9.2.3. смена колен водосточных труб</t>
  </si>
  <si>
    <t>9.2.4. изготовление колен водосточных труб</t>
  </si>
  <si>
    <t>9.2.5.смена отливов (отметов)</t>
  </si>
  <si>
    <t>9.2.6. изготовление отливов (отметов)</t>
  </si>
  <si>
    <t>9.2.7. смена воронок</t>
  </si>
  <si>
    <t>9.2.8. изготовление воронок</t>
  </si>
  <si>
    <t>9.2.9.смена,укрепление ухватов</t>
  </si>
  <si>
    <t>7.12 Устройство стяжки на козырьках</t>
  </si>
  <si>
    <t>15.1. 1 с резьбовым соединением</t>
  </si>
  <si>
    <t>15.1.2  с соединением на сварке</t>
  </si>
  <si>
    <t>1.2 Устанение причин, вызвавших неравномерность осадки фундамента, коррозии арматуры.</t>
  </si>
  <si>
    <t>1.3 Восстановление эксплуатационных свойств фундамента.</t>
  </si>
  <si>
    <t>1.4 Восстановление разрушенных участков и участков, пораженных гнилью на деревянном фундаменте.</t>
  </si>
  <si>
    <t>1.6 Восстановление гидроизоляции.</t>
  </si>
  <si>
    <t>1.7 Восстановление работоспособности системы водоотвода от фундамента.</t>
  </si>
  <si>
    <t>1.8 Ремонт отмостки.</t>
  </si>
  <si>
    <t>1.9 Ремонт цоколя.</t>
  </si>
  <si>
    <t>1.10 Замена отливной доски.</t>
  </si>
  <si>
    <t>2.1 Устранение причин нарушения температурно-влажностного режима подвальных помещений.</t>
  </si>
  <si>
    <t>2.2 Проведение мероприятий, исключающих подтопление подвала.</t>
  </si>
  <si>
    <t>3.1 Восстановление теплозащитных свойств путем заделки и герметизации швов и стыков стен.</t>
  </si>
  <si>
    <t>3.2 Восстановление гидроизоляции между цокольной частью здания и стенами.</t>
  </si>
  <si>
    <t>3.3 Устранение неисправности водоотводящих устройств.</t>
  </si>
  <si>
    <t>3.4 Ремонт участков стен, имеющих трещины, отклонения от вертикали и выпучивания, включая места примыкания.</t>
  </si>
  <si>
    <t>3.5 Ремонт участков стен  деревянных домов, имеющих дефекты крепления:                                                                                                        -участки поражения гнилью,                                                                       - участки, имеющие перекосы.</t>
  </si>
  <si>
    <t>3.6 Восстановление разрушений обшивки стен.</t>
  </si>
  <si>
    <t>4.1 Заделка трещин в перекрытиях.</t>
  </si>
  <si>
    <t>4.2 Восстановление защитного слоя перекрытия.</t>
  </si>
  <si>
    <t>4.3 Заделка швов.</t>
  </si>
  <si>
    <t>4.4 Устранение последствий протечек и промерзаний на плитах и на стенах в местах соединений.</t>
  </si>
  <si>
    <t>4.5 Утепление мест промерзаний.</t>
  </si>
  <si>
    <t>4.6 Устранение зыбкости перекрытия.</t>
  </si>
  <si>
    <t>4.7 Усиление деревянных балок перекрытий.</t>
  </si>
  <si>
    <t>4.8 Замена участков деревянных элементов и мест их опирания, пораженных гнилью и жучками-точильщиками.</t>
  </si>
  <si>
    <t>4.9 Утепление чердачных перекрытий.</t>
  </si>
  <si>
    <t>4.10 Ремонт межэтажных деревянных перекрытий.</t>
  </si>
  <si>
    <t>5.1 Восстановление устойчивости колонн и столбов в МКД.</t>
  </si>
  <si>
    <t>5.2 Заделка трещин и отслоений штукатурного слоя.</t>
  </si>
  <si>
    <t>5.3 Восстановление отклонения колонн и столбов от вертикали.</t>
  </si>
  <si>
    <t>5.4 Восстановление участков , имеющих разрушения или выпадения кирпичей.</t>
  </si>
  <si>
    <t>5.5 Восстановление кладки под опорами балок и перемычек.</t>
  </si>
  <si>
    <t>5.6 Восстановление разрывов стальных связей.</t>
  </si>
  <si>
    <t>5.7 Замена участков, пораженных гнилью, дереворазрушающими грибками, а также имеющих дефекты древесины.</t>
  </si>
  <si>
    <t>6.1 Устранение прогибов балок.</t>
  </si>
  <si>
    <t>6.2 Заделка трещин, мест отслоений защитного слоя бетона и сколов.</t>
  </si>
  <si>
    <t>6.3 Восстановление утепления заделок балок в стены.</t>
  </si>
  <si>
    <t>6.4 Ремонт участков балок, подвергнувшихся загниванию, имеющих надрывы и трещины.</t>
  </si>
  <si>
    <t>7.3 Усиление стропельных ног.</t>
  </si>
  <si>
    <t>7.4 Ремонт слуховых окон и чердачных люков.</t>
  </si>
  <si>
    <t>7.5 Ремонт трапов на крыше и чердаке.</t>
  </si>
  <si>
    <t>7.6 Смена коньковой доски.</t>
  </si>
  <si>
    <t>7.7 Смена примыкания втяжных труб.</t>
  </si>
  <si>
    <t>7.8 Ремонт и смена стальных разжелобков.</t>
  </si>
  <si>
    <t>7.9 Смена покрытий парапетов.</t>
  </si>
  <si>
    <t>7.10 Проклейка швов парапетных плит.</t>
  </si>
  <si>
    <t>7.11 Замена и ремонт отдельных участков обрешетки.</t>
  </si>
  <si>
    <t>8.2 Заделка трещин в сопряжениях маршевых плит с несущими конструкциями, оголения и коррозии арматуры.</t>
  </si>
  <si>
    <t xml:space="preserve">8.4 Восстановление прогибов несущих конструкций. </t>
  </si>
  <si>
    <t xml:space="preserve">8.5 Восстановление крепления тетив к балкам. </t>
  </si>
  <si>
    <t>9.1 Устранение нарушений отделки фасадов и их отдельных элементов.</t>
  </si>
  <si>
    <t>9.2 Восстановление сплошности и герметичности наружных водостоков:</t>
  </si>
  <si>
    <t>11.1 Смена разбитых стекол.</t>
  </si>
  <si>
    <t>11.2 Ремонт дверных полотен.</t>
  </si>
  <si>
    <t>11.3 Ремонт оконных переплетов.</t>
  </si>
  <si>
    <t>11.4 Ремонт коробок входных дверей.</t>
  </si>
  <si>
    <t>А.</t>
  </si>
  <si>
    <t>Б.</t>
  </si>
  <si>
    <t>Работы, услуги по содержанию и текущему ремонту общего имущества многооквартирного дома</t>
  </si>
  <si>
    <t>1.1. Проверка соответствия параметров вертикальной планировки территории вокруг здания проектным параметрам. Устранение выявленных нарушений.</t>
  </si>
  <si>
    <t>1.2. Проверка технического состояния видимых частей конструкций с выявлением признаков неравномерных осадок фундаментов всех типов; коррозии арматуры, расслаивания, трещин. При выявлении нарушений - разработка контрольных шурфов в местах обнаружения дефектов, детальное обследование и составления плана мероприятий по устранению причин нарушения и восстановлению эксплуатационных свойств конструкций.</t>
  </si>
  <si>
    <t>1.3. Проверка состояния гидроизоляции фундаментов и систем водоотвода фундамента. При выявлениинарушений - восстановление их работоспосообности.</t>
  </si>
  <si>
    <t>3.6. В лучае выявления повреждений и нарушений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</si>
  <si>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4.1 Выявление нарушений условий эксплуатации, несанкционированных изменений конструктивного решения, выявление прогибов, трещин и колебаний.</t>
  </si>
  <si>
    <t>4.2 Выявление наличия, характера и велечины трещин в теле перекрытия и в местах примыканий к стенам, отслоени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</si>
  <si>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4.3 Выявление наличия, характера и велечины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с покрытиями из железобетонного настила.</t>
  </si>
  <si>
    <t>4.4 Выявление наличия, характера и велечины трещин в сводах, изменений состояния кладки, коррозии балок в домах с перекрытиями из кирпичных сводов.</t>
  </si>
  <si>
    <t>4.5 Проверка состояния утеплителя, гидроизоляции и звукоизоляции.</t>
  </si>
  <si>
    <t>4.6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</si>
  <si>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9.1 Проверка состояния основания поверхностного слоя, при выявлении повреждения и нарушений - разработка плана восстановительных работ (при необходимости) проведение восстановительных работ.</t>
  </si>
  <si>
    <t>11. Работы, выполняемые в целях надлежащего содержания систем вентиляции и дымоудаления многоквартирных домов:</t>
  </si>
  <si>
    <t>11.1 Техническое обслуживание и сезонное управление оборудованием систем вентиляции и дымоудаления.</t>
  </si>
  <si>
    <t>11.2 Обеспечение плотности закрытия входов.</t>
  </si>
  <si>
    <t>11.3 Устранение неплотностей в вентиляционных каналах и шахтах.</t>
  </si>
  <si>
    <t xml:space="preserve">11.4 Прочистка вентиляционных каналов, устранение засоров в каналах.       </t>
  </si>
  <si>
    <t>2 раза в год</t>
  </si>
  <si>
    <t>5 раз в неделю</t>
  </si>
  <si>
    <t>3 раза в неделю</t>
  </si>
  <si>
    <t>1 раз месяц</t>
  </si>
  <si>
    <t>18.5 Мытье лестничных клетков, холлов, коридоров, тамбуров - оборудование отсутствует.</t>
  </si>
  <si>
    <t>12.1 Восстановление работоспособности элементов мусоропровода.</t>
  </si>
  <si>
    <t>12.2  Устранение засоров.</t>
  </si>
  <si>
    <t>12.3 Удаление мусора из мусорокамер.</t>
  </si>
  <si>
    <t>12.4 Уборка бункеров (шланг).</t>
  </si>
  <si>
    <t>12.5 Уборка загрузочных клапанов.</t>
  </si>
  <si>
    <t>12.6 Влажное подметание мусоропроводных камер.</t>
  </si>
  <si>
    <t>12.7 Мытье стен и полов (шланг).</t>
  </si>
  <si>
    <t>12.8 Мойка переносного мусоросборника.</t>
  </si>
  <si>
    <t>12.10 Мойка персональных контейнеров.</t>
  </si>
  <si>
    <t>12.11 Дезинфекция бункера.</t>
  </si>
  <si>
    <t>13.1 Техническое обслуживание и сезонное управление оборудованием систем вентиляции и дымоудаления.</t>
  </si>
  <si>
    <t>13.2 Устранение причин недопустимых вибраций и шума при работе вентиляционной установки.</t>
  </si>
  <si>
    <t>13.3 Утепление теплых чердаков.</t>
  </si>
  <si>
    <t>13.4 Обеспечение плотности закрытия входов.</t>
  </si>
  <si>
    <t>13.5 Устранение неплотностей в вентиляционных каналах и шахтах.</t>
  </si>
  <si>
    <t>13.7 Проведение ремонтных работ на системе дымоудаления.</t>
  </si>
  <si>
    <t>14.1 Восстановление работоспособности оборудования индивидуальных тепловых пунктов и водоподкачек в многоквартирных домах.</t>
  </si>
  <si>
    <t>15.1 Смена отдельных участков трубопроводов.</t>
  </si>
  <si>
    <t>15.2 Смена отдельных участков внутренних чугунных трубопроводов канализации, выпусков.</t>
  </si>
  <si>
    <t>15.3 Заделка свищей и трещин.</t>
  </si>
  <si>
    <t>15.4 Подчеканка раструбов канализации.</t>
  </si>
  <si>
    <t>15.5 Заделка стыков соединений стояков.</t>
  </si>
  <si>
    <t>15.6 Смена радиаторного блока.</t>
  </si>
  <si>
    <t>15.7 Смена чугунной задвижки.</t>
  </si>
  <si>
    <t>15.8 Укрепление трубопроводов.</t>
  </si>
  <si>
    <t>15.9 Ремонт и обслуживание арматуры.</t>
  </si>
  <si>
    <t>14.2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оборудования.</t>
  </si>
  <si>
    <t>15.10 Ремонт и обслуживание задвижек, вентилей ХВС.</t>
  </si>
  <si>
    <t>15.11 Ремонт и обслуживание вентилей ГВС.</t>
  </si>
  <si>
    <t>16.3 удаление воздуха из системы отопления.</t>
  </si>
  <si>
    <t>18.1 Проверка состояния системы внутридомового газового оборудования и ее отдельных элементов.</t>
  </si>
  <si>
    <t>17.2 Ремонт распред.щитка.</t>
  </si>
  <si>
    <t>17.3 Смена п/герм. светильников.</t>
  </si>
  <si>
    <t>17.5 Смена пакетного выключателя.</t>
  </si>
  <si>
    <t>17.6 Ремонт вводно-распределительного устройства.</t>
  </si>
  <si>
    <t>17.7 Ремонт кабельного распред.устройства.</t>
  </si>
  <si>
    <t>17.8 Смена отдельных участков электропроводки.</t>
  </si>
  <si>
    <t>17.9 Смена выключателя.</t>
  </si>
  <si>
    <t>17.10 Смена предохранителей.</t>
  </si>
  <si>
    <t>18.2 Техническое обслуживание и ремонт систем контроля загазованности помещений.</t>
  </si>
  <si>
    <t xml:space="preserve">18.3 Устранение неисправностей внутридомового газового оборудования, систем дымоудаления. </t>
  </si>
  <si>
    <t>19.1 Обеспечение диспетчерской связи с кабиной лифта.</t>
  </si>
  <si>
    <t>19.2 Проведение осмотров, техническое обслуживание и ремонт лифта (лифтов).</t>
  </si>
  <si>
    <t>19.3 Проведение аварийного обслуживания лифта (лифтов).</t>
  </si>
  <si>
    <t>20.1 Мытье окон в подъезде.</t>
  </si>
  <si>
    <t>20.2 Обметание пыли с потолков.</t>
  </si>
  <si>
    <t>20.6 То же при наличии лифта и мусоропровода.</t>
  </si>
  <si>
    <t>20.5 Подметание выше 3-го этажа - оборудование отсутствует.</t>
  </si>
  <si>
    <t>20.4 То же при наличии лифта и мусоропровода.</t>
  </si>
  <si>
    <t>20.3 Подметание нижних трех этажей - оборудование отсутствует.</t>
  </si>
  <si>
    <t>20.8 Мытье лестничной клетки нижних 3-х этажей - оборудование отсутствует.</t>
  </si>
  <si>
    <t>20.9 То же при наличии лифта и мусоропровода.</t>
  </si>
  <si>
    <t>20.10 Мытье лестничной клетки выше 3-го этажа - оборудование отсутствует.</t>
  </si>
  <si>
    <t>20.11 То же при наличии лифта и мусоропровода.</t>
  </si>
  <si>
    <t>20.12 Мытье стен.</t>
  </si>
  <si>
    <t>20.14.1 дверей,</t>
  </si>
  <si>
    <t>20.14.2 подоконников,</t>
  </si>
  <si>
    <t>20.14.3 оконных ограждений,</t>
  </si>
  <si>
    <t>20.14.4 перил,</t>
  </si>
  <si>
    <t>20.14.5 чердачных лестниц,</t>
  </si>
  <si>
    <t>20.14.6 отопительных приборов,</t>
  </si>
  <si>
    <t>20.14.7 плафонов,</t>
  </si>
  <si>
    <t>20.14.8 почтовых ящиков,</t>
  </si>
  <si>
    <t>20.14.9 шкафов для электросчетчиков.</t>
  </si>
  <si>
    <t xml:space="preserve">16.1 Испытания на прочность и плотность (гидравлические испытания) узлов ввода. </t>
  </si>
  <si>
    <t>17.1 Проверка заземления оболочки электрокабеля, оборудования (насосов, щитовых вентиляторов и др.), замеры сопротивления изоляции проводов, трубопроводов и цепей заземления.</t>
  </si>
  <si>
    <t>23.1 Вывоз твердых бытовых отходов.</t>
  </si>
  <si>
    <t>Категория персонала, выполняющая данные работы</t>
  </si>
  <si>
    <t>РТР</t>
  </si>
  <si>
    <t>МОП</t>
  </si>
  <si>
    <t>операторы</t>
  </si>
  <si>
    <t>25. Освидетельствование МКД</t>
  </si>
  <si>
    <t>26. Работы по дезинфекции и дезинсекции помещений.</t>
  </si>
  <si>
    <t>27. Дополнительные работы</t>
  </si>
  <si>
    <t>27.1 Инвентаризация МКД.</t>
  </si>
  <si>
    <t>2.3 Проведение вентиляции подвала.</t>
  </si>
  <si>
    <t>2.5 Очистка подвала от грязи, мусора, и бесхозных вещей.</t>
  </si>
  <si>
    <t>ИТОГО</t>
  </si>
  <si>
    <t xml:space="preserve"> </t>
  </si>
  <si>
    <t xml:space="preserve">S(площадь) - </t>
  </si>
  <si>
    <t>19.5 Работы управляющей организации по техническому обслуживанию лифта</t>
  </si>
  <si>
    <t>7.13 Очистка кровли и водоотводящих устройств от мусора и  грязи, препятствующих стоку дождевых и талых вод.</t>
  </si>
  <si>
    <t>7.14 Проверка и (при необходимости) очистка кровли от скопления снега и наледи</t>
  </si>
  <si>
    <t>8.1 Восстановление деформированных участков и повреждений в несущих конструкциях, выбоин и сколов в ступенях,  надежности крепления ограждений, в том числе на пожарных лестницах</t>
  </si>
  <si>
    <t>8.6 Ремонт участков лестниц с признаками гнили и жучков-точильщиков в домах с деревянными лестницами.</t>
  </si>
  <si>
    <t>11.5 Обеспечение работоспособности фурнитуры оконных и дверных заполнений</t>
  </si>
  <si>
    <t>15.13 Контроль состояния и восстановление работоспособности элементов внутренней какнализации, канализационных вытяжек, внутреннего водостока</t>
  </si>
  <si>
    <t>15.14 Переключения в целях надежной эксплуатации режимов работывнутреннего водостока, гидравлических затворов внутреннего водостока</t>
  </si>
  <si>
    <t>15.15. Промывка участков водопровода после выполнения ремонтных работ</t>
  </si>
  <si>
    <t>15.12 Восстановление работоспособности (ремонт, замена) оборудования и отопительных приборов, водоразборных приборов (смесителей, кранов, вентилей и т.д.), относящихся к общему домовому имуществу</t>
  </si>
  <si>
    <t>7.1 Устранение протечек и дефектов покрытия кровли (шиферные и совмещенные кровли).</t>
  </si>
  <si>
    <t>7.2 Восстановление работоспособности молниезащитных устройств, заземления мачт и другого оборудования, расположенного на крыше (шиферные и совмещенные кровли).</t>
  </si>
  <si>
    <t>26.1 Дезинфекция, дезинсекция и дератизация помещений.</t>
  </si>
  <si>
    <t>12.9 Дезинфекция элементов ствола мусоропровода и мусорокамеры.</t>
  </si>
  <si>
    <t>20.7 Влажная уборка мест загрузочных камермусоропровода.</t>
  </si>
  <si>
    <t>20.13 Уборка кабин лифтов, приямков лифтовых.</t>
  </si>
  <si>
    <t>21.1.1 подметание свежевыпавшего снега толщиной слоя до 2 см, уборка мусора</t>
  </si>
  <si>
    <t>22.1.7 уборка крыльца и площадки перед входом в подъезд, приямков у входа в подвал</t>
  </si>
  <si>
    <t>24.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населения.</t>
  </si>
  <si>
    <t>14.4 работы по очистке оборудования для удаления накипно-коррозионных отложений.</t>
  </si>
  <si>
    <t>16.4 промывка централизованных систем теплоснабжения для удаления накипно-коррозионных отложений</t>
  </si>
  <si>
    <t xml:space="preserve">13.6 Прочистка вентиляционных каналов, устранение засоров в каналах.       </t>
  </si>
  <si>
    <t>27.2 Ремонт и замена контейнеров для сбора и накопления ТБО.</t>
  </si>
  <si>
    <t>27.3 Ремонт подъезда.</t>
  </si>
  <si>
    <t>27.4 Благоустройство территории.</t>
  </si>
  <si>
    <t>27.5. Непредвиденные работы (услуги)</t>
  </si>
  <si>
    <t>16.2 Проведение регулировки систем отопления.</t>
  </si>
  <si>
    <t>стор.орг</t>
  </si>
  <si>
    <t>разница</t>
  </si>
  <si>
    <t>разница по ртр</t>
  </si>
  <si>
    <t>17.4 Смена авт.выключателя (общие электрозащитные устройства)</t>
  </si>
  <si>
    <t>2.4 Ремонт дверей, окон и продухов подвалов и технических подполий и запорных устройств.</t>
  </si>
  <si>
    <t>3.7 Устранение дефектов в стыках панелей</t>
  </si>
  <si>
    <t>8.7 Устранение дефектов ограждения лестниц.</t>
  </si>
  <si>
    <t>14.3 Контроль состояния и замена неисправных контрольно-измерительных приборов (манометров, термометров и т.д.)</t>
  </si>
  <si>
    <t>17.11 Ремонт силовых эл/установок.</t>
  </si>
  <si>
    <t>1.1 Обеспечение отвода осадков от здания  вертикальной планировкой.</t>
  </si>
  <si>
    <t>10.1 Восстановление состояния основания  и поверхностного слоя полов.</t>
  </si>
  <si>
    <t>Для трех-пятиэтажных домов со всеми видами благоустройства (с электроплитами)</t>
  </si>
  <si>
    <t>Работы, услуги по управление многоквартирным домом, в том числе руководство всеми видами деятельности предприятия, организация и ведение бух.учета, планирование финансово-хозяйственной деятельности предприятия, юридическое сопровождение, ведение технической документации, работа с государственной жилищной инспекцией, прокуратурой, Ростехнадзором, налоги, банковские услуги, информационное обеспечение, обеспечение канц.таварами, оргтехникой и т.д.</t>
  </si>
  <si>
    <t>23.1.Прием, передача, транспортировка на утилизацию специализированной организацией опасных отходов (ртутьсодержащие лампы, батарейки)</t>
  </si>
  <si>
    <t>19.1.6 очистка крыльца и площадки перед входом в подъезд</t>
  </si>
  <si>
    <t>19.1.7 очистка крышек люков колодцев и пожарных гидрантов от снега и льда толщиной слоя свыше 5 см</t>
  </si>
  <si>
    <t>Механизиролванная уборка территории в холодный период года (из расчета мех.уборки один раз в месяц по 3 часа, в период с ноября по март включительно (5 мес.), а так же вывоз и утилизиция снежных масс 3 раза в сезон</t>
  </si>
  <si>
    <t>Организация и осуществление расчетов за услуги и работы по содержанию и ремонту общего имущества в многоквартирном доме и коммунальные услуги, паспортный стол</t>
  </si>
  <si>
    <t>11Б микрорайон, ул. Мартовская, дом № 8; Площадь жилых (нежилых) помещений - 4042,0 кв.м.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</si>
</sst>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_-* #,##0.0_р_._-;\-* #,##0.0_р_._-;_-* &quot;-&quot;??_р_._-;_-@_-"/>
    <numFmt numFmtId="181" formatCode="_-* #,##0_р_._-;\-* #,##0_р_._-;_-* &quot;-&quot;??_р_._-;_-@_-"/>
    <numFmt numFmtId="182" formatCode="#,##0_ ;\-#,##0\ "/>
    <numFmt numFmtId="183" formatCode="0.0000000000"/>
    <numFmt numFmtId="184" formatCode="0.00000000000"/>
    <numFmt numFmtId="185" formatCode="0.000000000"/>
    <numFmt numFmtId="186" formatCode="0.0%"/>
    <numFmt numFmtId="187" formatCode="#,##0.00_р_.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sz val="14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36"/>
      <name val="Arial"/>
      <family val="2"/>
    </font>
    <font>
      <sz val="11"/>
      <color indexed="12"/>
      <name val="Calibri"/>
      <family val="2"/>
    </font>
    <font>
      <sz val="14"/>
      <color indexed="12"/>
      <name val="Calibri"/>
      <family val="2"/>
    </font>
    <font>
      <sz val="14"/>
      <color indexed="8"/>
      <name val="Arial"/>
      <family val="2"/>
    </font>
    <font>
      <sz val="14"/>
      <color indexed="36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17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1"/>
      <color indexed="21"/>
      <name val="Calibri"/>
      <family val="2"/>
    </font>
    <font>
      <b/>
      <sz val="11"/>
      <color indexed="26"/>
      <name val="Calibri"/>
      <family val="2"/>
    </font>
    <font>
      <sz val="11"/>
      <color indexed="26"/>
      <name val="Calibri"/>
      <family val="2"/>
    </font>
    <font>
      <sz val="14"/>
      <color indexed="18"/>
      <name val="Arial"/>
      <family val="2"/>
    </font>
    <font>
      <sz val="14"/>
      <color indexed="36"/>
      <name val="Calibri"/>
      <family val="2"/>
    </font>
    <font>
      <sz val="8"/>
      <name val="Calibri"/>
      <family val="2"/>
    </font>
    <font>
      <sz val="12"/>
      <name val="Arial"/>
      <family val="2"/>
    </font>
    <font>
      <b/>
      <u val="single"/>
      <sz val="14"/>
      <color indexed="8"/>
      <name val="Arial"/>
      <family val="2"/>
    </font>
    <font>
      <sz val="14"/>
      <color indexed="26"/>
      <name val="Arial"/>
      <family val="2"/>
    </font>
    <font>
      <b/>
      <sz val="14"/>
      <name val="Arial"/>
      <family val="2"/>
    </font>
    <font>
      <b/>
      <i/>
      <sz val="14"/>
      <color indexed="8"/>
      <name val="Arial"/>
      <family val="2"/>
    </font>
    <font>
      <b/>
      <i/>
      <sz val="14"/>
      <name val="Arial"/>
      <family val="2"/>
    </font>
    <font>
      <b/>
      <sz val="14"/>
      <color indexed="36"/>
      <name val="Arial"/>
      <family val="2"/>
    </font>
    <font>
      <b/>
      <sz val="14"/>
      <color indexed="10"/>
      <name val="Arial"/>
      <family val="2"/>
    </font>
    <font>
      <b/>
      <sz val="14"/>
      <color indexed="2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3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10" xfId="0" applyNumberFormat="1" applyFont="1" applyBorder="1" applyAlignment="1">
      <alignment vertical="center" wrapText="1"/>
    </xf>
    <xf numFmtId="16" fontId="7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" fontId="7" fillId="0" borderId="10" xfId="0" applyNumberFormat="1" applyFont="1" applyBorder="1" applyAlignment="1">
      <alignment vertical="center" wrapText="1"/>
    </xf>
    <xf numFmtId="16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16" fontId="7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3" fontId="11" fillId="0" borderId="0" xfId="0" applyNumberFormat="1" applyFont="1" applyAlignment="1">
      <alignment horizontal="left"/>
    </xf>
    <xf numFmtId="177" fontId="0" fillId="0" borderId="0" xfId="0" applyNumberFormat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0" fillId="0" borderId="0" xfId="0" applyNumberFormat="1" applyAlignment="1">
      <alignment/>
    </xf>
    <xf numFmtId="171" fontId="6" fillId="0" borderId="0" xfId="58" applyFont="1" applyAlignment="1">
      <alignment/>
    </xf>
    <xf numFmtId="3" fontId="12" fillId="0" borderId="10" xfId="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181" fontId="1" fillId="0" borderId="0" xfId="58" applyNumberFormat="1" applyFont="1" applyAlignment="1">
      <alignment/>
    </xf>
    <xf numFmtId="0" fontId="7" fillId="0" borderId="11" xfId="0" applyFont="1" applyBorder="1" applyAlignment="1">
      <alignment horizontal="center" vertical="center" wrapText="1"/>
    </xf>
    <xf numFmtId="171" fontId="1" fillId="0" borderId="0" xfId="58" applyFont="1" applyAlignment="1">
      <alignment/>
    </xf>
    <xf numFmtId="0" fontId="7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77" fontId="0" fillId="0" borderId="0" xfId="0" applyNumberFormat="1" applyBorder="1" applyAlignment="1">
      <alignment/>
    </xf>
    <xf numFmtId="0" fontId="9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179" fontId="15" fillId="0" borderId="11" xfId="0" applyNumberFormat="1" applyFont="1" applyBorder="1" applyAlignment="1">
      <alignment horizontal="center" vertical="center" wrapText="1"/>
    </xf>
    <xf numFmtId="179" fontId="14" fillId="0" borderId="10" xfId="0" applyNumberFormat="1" applyFont="1" applyBorder="1" applyAlignment="1">
      <alignment horizontal="center" vertical="center" wrapText="1"/>
    </xf>
    <xf numFmtId="177" fontId="14" fillId="0" borderId="10" xfId="0" applyNumberFormat="1" applyFont="1" applyBorder="1" applyAlignment="1">
      <alignment horizontal="center" vertical="center" wrapText="1"/>
    </xf>
    <xf numFmtId="177" fontId="15" fillId="0" borderId="11" xfId="0" applyNumberFormat="1" applyFont="1" applyBorder="1" applyAlignment="1">
      <alignment horizontal="center" vertical="center" wrapText="1"/>
    </xf>
    <xf numFmtId="177" fontId="15" fillId="0" borderId="10" xfId="0" applyNumberFormat="1" applyFont="1" applyBorder="1" applyAlignment="1">
      <alignment horizontal="center" vertical="center" wrapText="1"/>
    </xf>
    <xf numFmtId="177" fontId="16" fillId="0" borderId="10" xfId="0" applyNumberFormat="1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171" fontId="18" fillId="0" borderId="0" xfId="58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177" fontId="20" fillId="0" borderId="0" xfId="0" applyNumberFormat="1" applyFont="1" applyAlignment="1">
      <alignment horizontal="center"/>
    </xf>
    <xf numFmtId="9" fontId="18" fillId="0" borderId="0" xfId="55" applyFont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177" fontId="5" fillId="2" borderId="10" xfId="0" applyNumberFormat="1" applyFont="1" applyFill="1" applyBorder="1" applyAlignment="1">
      <alignment horizontal="center" vertical="center" wrapText="1"/>
    </xf>
    <xf numFmtId="177" fontId="21" fillId="2" borderId="10" xfId="0" applyNumberFormat="1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177" fontId="15" fillId="2" borderId="10" xfId="0" applyNumberFormat="1" applyFont="1" applyFill="1" applyBorder="1" applyAlignment="1">
      <alignment horizontal="center" vertical="center" wrapText="1"/>
    </xf>
    <xf numFmtId="177" fontId="14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3" fontId="2" fillId="2" borderId="10" xfId="0" applyNumberFormat="1" applyFont="1" applyFill="1" applyBorder="1" applyAlignment="1">
      <alignment vertical="center" wrapText="1"/>
    </xf>
    <xf numFmtId="3" fontId="12" fillId="2" borderId="10" xfId="0" applyNumberFormat="1" applyFont="1" applyFill="1" applyBorder="1" applyAlignment="1">
      <alignment horizontal="center" vertical="center" wrapText="1"/>
    </xf>
    <xf numFmtId="177" fontId="16" fillId="2" borderId="10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177" fontId="15" fillId="2" borderId="12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177" fontId="14" fillId="0" borderId="12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7" fontId="14" fillId="0" borderId="11" xfId="0" applyNumberFormat="1" applyFont="1" applyBorder="1" applyAlignment="1">
      <alignment horizontal="center" vertical="center" wrapText="1"/>
    </xf>
    <xf numFmtId="177" fontId="14" fillId="0" borderId="13" xfId="0" applyNumberFormat="1" applyFont="1" applyBorder="1" applyAlignment="1">
      <alignment horizontal="center" vertical="center" wrapText="1"/>
    </xf>
    <xf numFmtId="177" fontId="14" fillId="2" borderId="12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9" fontId="18" fillId="0" borderId="0" xfId="55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0" xfId="0" applyNumberFormat="1" applyFill="1" applyAlignment="1">
      <alignment/>
    </xf>
    <xf numFmtId="2" fontId="19" fillId="0" borderId="0" xfId="0" applyNumberFormat="1" applyFont="1" applyFill="1" applyAlignment="1">
      <alignment horizontal="center"/>
    </xf>
    <xf numFmtId="186" fontId="18" fillId="0" borderId="0" xfId="55" applyNumberFormat="1" applyFont="1" applyAlignment="1">
      <alignment horizontal="center"/>
    </xf>
    <xf numFmtId="0" fontId="23" fillId="0" borderId="0" xfId="0" applyFont="1" applyAlignment="1">
      <alignment horizontal="right"/>
    </xf>
    <xf numFmtId="3" fontId="24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179" fontId="24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181" fontId="24" fillId="0" borderId="0" xfId="58" applyNumberFormat="1" applyFont="1" applyAlignment="1">
      <alignment/>
    </xf>
    <xf numFmtId="177" fontId="24" fillId="0" borderId="0" xfId="0" applyNumberFormat="1" applyFont="1" applyAlignment="1">
      <alignment/>
    </xf>
    <xf numFmtId="181" fontId="24" fillId="0" borderId="0" xfId="0" applyNumberFormat="1" applyFont="1" applyAlignment="1">
      <alignment/>
    </xf>
    <xf numFmtId="171" fontId="24" fillId="0" borderId="0" xfId="58" applyFont="1" applyAlignment="1">
      <alignment/>
    </xf>
    <xf numFmtId="0" fontId="17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30" fillId="0" borderId="0" xfId="0" applyFont="1" applyAlignment="1">
      <alignment/>
    </xf>
    <xf numFmtId="0" fontId="17" fillId="0" borderId="10" xfId="0" applyNumberFormat="1" applyFont="1" applyFill="1" applyBorder="1" applyAlignment="1">
      <alignment horizontal="center" vertical="center" wrapText="1"/>
    </xf>
    <xf numFmtId="3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39" fontId="17" fillId="0" borderId="10" xfId="0" applyNumberFormat="1" applyFont="1" applyBorder="1" applyAlignment="1">
      <alignment horizontal="center" vertical="center" wrapText="1"/>
    </xf>
    <xf numFmtId="16" fontId="17" fillId="0" borderId="10" xfId="0" applyNumberFormat="1" applyFont="1" applyBorder="1" applyAlignment="1">
      <alignment vertical="center" wrapText="1"/>
    </xf>
    <xf numFmtId="16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14" xfId="0" applyNumberFormat="1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39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7" fontId="17" fillId="0" borderId="10" xfId="0" applyNumberFormat="1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1" fillId="0" borderId="10" xfId="0" applyNumberFormat="1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1" fillId="0" borderId="11" xfId="0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16" fontId="31" fillId="0" borderId="10" xfId="0" applyNumberFormat="1" applyFont="1" applyBorder="1" applyAlignment="1">
      <alignment vertical="center" wrapText="1"/>
    </xf>
    <xf numFmtId="3" fontId="31" fillId="0" borderId="11" xfId="0" applyNumberFormat="1" applyFont="1" applyFill="1" applyBorder="1" applyAlignment="1">
      <alignment horizontal="center" vertical="center" wrapText="1"/>
    </xf>
    <xf numFmtId="14" fontId="33" fillId="0" borderId="10" xfId="0" applyNumberFormat="1" applyFont="1" applyBorder="1" applyAlignment="1">
      <alignment vertical="center" wrapText="1"/>
    </xf>
    <xf numFmtId="0" fontId="35" fillId="0" borderId="10" xfId="0" applyFont="1" applyBorder="1" applyAlignment="1">
      <alignment vertical="center" wrapText="1"/>
    </xf>
    <xf numFmtId="39" fontId="34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distributed" wrapText="1"/>
    </xf>
    <xf numFmtId="0" fontId="17" fillId="0" borderId="10" xfId="0" applyNumberFormat="1" applyFont="1" applyBorder="1" applyAlignment="1">
      <alignment horizontal="justify" vertical="distributed" wrapText="1"/>
    </xf>
    <xf numFmtId="0" fontId="20" fillId="0" borderId="10" xfId="0" applyFont="1" applyBorder="1" applyAlignment="1">
      <alignment horizontal="justify" vertical="distributed"/>
    </xf>
    <xf numFmtId="0" fontId="17" fillId="0" borderId="10" xfId="0" applyFont="1" applyBorder="1" applyAlignment="1">
      <alignment horizontal="center" vertical="center"/>
    </xf>
    <xf numFmtId="0" fontId="17" fillId="0" borderId="10" xfId="0" applyNumberFormat="1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39" fontId="17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179" fontId="36" fillId="0" borderId="10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39" fontId="31" fillId="0" borderId="12" xfId="0" applyNumberFormat="1" applyFont="1" applyBorder="1" applyAlignment="1">
      <alignment horizontal="center" vertical="center" wrapText="1"/>
    </xf>
    <xf numFmtId="39" fontId="31" fillId="0" borderId="13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3" fontId="17" fillId="0" borderId="12" xfId="0" applyNumberFormat="1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3" fontId="17" fillId="0" borderId="13" xfId="0" applyNumberFormat="1" applyFont="1" applyBorder="1" applyAlignment="1">
      <alignment horizontal="center" vertical="center" wrapText="1"/>
    </xf>
    <xf numFmtId="39" fontId="17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9" fontId="31" fillId="0" borderId="10" xfId="0" applyNumberFormat="1" applyFont="1" applyBorder="1" applyAlignment="1">
      <alignment horizontal="center" vertical="center" wrapText="1"/>
    </xf>
    <xf numFmtId="39" fontId="31" fillId="0" borderId="11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2" xfId="0" applyNumberFormat="1" applyFont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39" fontId="34" fillId="0" borderId="10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1" fillId="0" borderId="10" xfId="0" applyFont="1" applyBorder="1" applyAlignment="1">
      <alignment vertical="center" wrapText="1"/>
    </xf>
    <xf numFmtId="3" fontId="17" fillId="0" borderId="15" xfId="0" applyNumberFormat="1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justify" vertical="distributed"/>
    </xf>
    <xf numFmtId="0" fontId="28" fillId="0" borderId="0" xfId="0" applyFont="1" applyAlignment="1">
      <alignment horizontal="left"/>
    </xf>
    <xf numFmtId="0" fontId="17" fillId="0" borderId="10" xfId="0" applyFont="1" applyBorder="1" applyAlignment="1">
      <alignment horizontal="left" vertical="top" wrapText="1"/>
    </xf>
    <xf numFmtId="3" fontId="31" fillId="0" borderId="12" xfId="0" applyNumberFormat="1" applyFont="1" applyFill="1" applyBorder="1" applyAlignment="1">
      <alignment horizontal="center" vertical="center" wrapText="1"/>
    </xf>
    <xf numFmtId="3" fontId="31" fillId="0" borderId="11" xfId="0" applyNumberFormat="1" applyFont="1" applyFill="1" applyBorder="1" applyAlignment="1">
      <alignment horizontal="center" vertical="center" wrapText="1"/>
    </xf>
    <xf numFmtId="3" fontId="31" fillId="0" borderId="13" xfId="0" applyNumberFormat="1" applyFont="1" applyFill="1" applyBorder="1" applyAlignment="1">
      <alignment horizontal="center" vertical="center" wrapText="1"/>
    </xf>
    <xf numFmtId="39" fontId="31" fillId="0" borderId="10" xfId="0" applyNumberFormat="1" applyFont="1" applyFill="1" applyBorder="1" applyAlignment="1">
      <alignment horizontal="center" vertical="center" wrapText="1"/>
    </xf>
    <xf numFmtId="39" fontId="17" fillId="0" borderId="12" xfId="0" applyNumberFormat="1" applyFont="1" applyBorder="1" applyAlignment="1">
      <alignment horizontal="center" vertical="center"/>
    </xf>
    <xf numFmtId="39" fontId="17" fillId="0" borderId="11" xfId="0" applyNumberFormat="1" applyFont="1" applyBorder="1" applyAlignment="1">
      <alignment horizontal="center" vertical="center"/>
    </xf>
    <xf numFmtId="39" fontId="17" fillId="0" borderId="13" xfId="0" applyNumberFormat="1" applyFont="1" applyBorder="1" applyAlignment="1">
      <alignment horizontal="center" vertical="center"/>
    </xf>
    <xf numFmtId="39" fontId="17" fillId="0" borderId="10" xfId="58" applyNumberFormat="1" applyFont="1" applyBorder="1" applyAlignment="1">
      <alignment horizontal="center" vertical="center" wrapText="1"/>
    </xf>
    <xf numFmtId="177" fontId="14" fillId="0" borderId="12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77" fontId="14" fillId="32" borderId="12" xfId="0" applyNumberFormat="1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177" fontId="14" fillId="0" borderId="12" xfId="0" applyNumberFormat="1" applyFont="1" applyBorder="1" applyAlignment="1">
      <alignment horizontal="center" vertical="center" wrapText="1"/>
    </xf>
    <xf numFmtId="177" fontId="14" fillId="0" borderId="11" xfId="0" applyNumberFormat="1" applyFont="1" applyBorder="1" applyAlignment="1">
      <alignment horizontal="center" vertical="center" wrapText="1"/>
    </xf>
    <xf numFmtId="177" fontId="14" fillId="0" borderId="13" xfId="0" applyNumberFormat="1" applyFont="1" applyBorder="1" applyAlignment="1">
      <alignment horizontal="center" vertical="center" wrapText="1"/>
    </xf>
    <xf numFmtId="179" fontId="14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77" fontId="14" fillId="0" borderId="11" xfId="0" applyNumberFormat="1" applyFont="1" applyFill="1" applyBorder="1" applyAlignment="1">
      <alignment horizontal="center" vertical="center" wrapText="1"/>
    </xf>
    <xf numFmtId="177" fontId="14" fillId="0" borderId="13" xfId="0" applyNumberFormat="1" applyFont="1" applyFill="1" applyBorder="1" applyAlignment="1">
      <alignment horizontal="center" vertical="center" wrapText="1"/>
    </xf>
    <xf numFmtId="177" fontId="14" fillId="2" borderId="12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79" fontId="14" fillId="0" borderId="12" xfId="0" applyNumberFormat="1" applyFont="1" applyBorder="1" applyAlignment="1">
      <alignment horizontal="center" vertical="center" wrapText="1"/>
    </xf>
    <xf numFmtId="177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177" fontId="14" fillId="32" borderId="11" xfId="0" applyNumberFormat="1" applyFont="1" applyFill="1" applyBorder="1" applyAlignment="1">
      <alignment horizontal="center" vertical="center" wrapText="1"/>
    </xf>
    <xf numFmtId="177" fontId="14" fillId="32" borderId="13" xfId="0" applyNumberFormat="1" applyFont="1" applyFill="1" applyBorder="1" applyAlignment="1">
      <alignment horizontal="center" vertical="center" wrapText="1"/>
    </xf>
    <xf numFmtId="179" fontId="14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179" fontId="15" fillId="0" borderId="12" xfId="0" applyNumberFormat="1" applyFont="1" applyBorder="1" applyAlignment="1">
      <alignment horizontal="center" vertical="center" wrapText="1"/>
    </xf>
    <xf numFmtId="179" fontId="15" fillId="0" borderId="11" xfId="0" applyNumberFormat="1" applyFont="1" applyBorder="1" applyAlignment="1">
      <alignment horizontal="center" vertical="center" wrapText="1"/>
    </xf>
    <xf numFmtId="179" fontId="15" fillId="0" borderId="13" xfId="0" applyNumberFormat="1" applyFont="1" applyBorder="1" applyAlignment="1">
      <alignment horizontal="center" vertical="center" wrapText="1"/>
    </xf>
    <xf numFmtId="177" fontId="15" fillId="32" borderId="12" xfId="0" applyNumberFormat="1" applyFont="1" applyFill="1" applyBorder="1" applyAlignment="1">
      <alignment horizontal="center" vertical="center" wrapText="1"/>
    </xf>
    <xf numFmtId="177" fontId="15" fillId="32" borderId="11" xfId="0" applyNumberFormat="1" applyFont="1" applyFill="1" applyBorder="1" applyAlignment="1">
      <alignment horizontal="center" vertical="center" wrapText="1"/>
    </xf>
    <xf numFmtId="177" fontId="15" fillId="32" borderId="1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3" fontId="2" fillId="32" borderId="12" xfId="0" applyNumberFormat="1" applyFont="1" applyFill="1" applyBorder="1" applyAlignment="1">
      <alignment horizontal="center" vertical="center" wrapText="1"/>
    </xf>
    <xf numFmtId="3" fontId="2" fillId="32" borderId="11" xfId="0" applyNumberFormat="1" applyFont="1" applyFill="1" applyBorder="1" applyAlignment="1">
      <alignment horizontal="center" vertical="center" wrapText="1"/>
    </xf>
    <xf numFmtId="3" fontId="2" fillId="32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177" fontId="15" fillId="0" borderId="12" xfId="0" applyNumberFormat="1" applyFont="1" applyFill="1" applyBorder="1" applyAlignment="1">
      <alignment horizontal="center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177" fontId="15" fillId="0" borderId="13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7" fontId="16" fillId="2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177" fontId="25" fillId="0" borderId="12" xfId="0" applyNumberFormat="1" applyFont="1" applyBorder="1" applyAlignment="1">
      <alignment horizontal="center" vertical="center" wrapText="1"/>
    </xf>
    <xf numFmtId="177" fontId="25" fillId="0" borderId="11" xfId="0" applyNumberFormat="1" applyFont="1" applyBorder="1" applyAlignment="1">
      <alignment horizontal="center" vertical="center" wrapText="1"/>
    </xf>
    <xf numFmtId="177" fontId="16" fillId="0" borderId="12" xfId="0" applyNumberFormat="1" applyFont="1" applyFill="1" applyBorder="1" applyAlignment="1">
      <alignment horizontal="center" vertical="center" wrapText="1"/>
    </xf>
    <xf numFmtId="177" fontId="16" fillId="0" borderId="11" xfId="0" applyNumberFormat="1" applyFont="1" applyFill="1" applyBorder="1" applyAlignment="1">
      <alignment horizontal="center" vertical="center" wrapText="1"/>
    </xf>
    <xf numFmtId="177" fontId="16" fillId="0" borderId="13" xfId="0" applyNumberFormat="1" applyFont="1" applyFill="1" applyBorder="1" applyAlignment="1">
      <alignment horizontal="center" vertical="center" wrapText="1"/>
    </xf>
    <xf numFmtId="177" fontId="25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12" fillId="2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7" fontId="5" fillId="2" borderId="12" xfId="0" applyNumberFormat="1" applyFont="1" applyFill="1" applyBorder="1" applyAlignment="1">
      <alignment horizontal="center" vertical="center" wrapText="1"/>
    </xf>
    <xf numFmtId="177" fontId="5" fillId="2" borderId="11" xfId="0" applyNumberFormat="1" applyFont="1" applyFill="1" applyBorder="1" applyAlignment="1">
      <alignment horizontal="center" vertical="center" wrapText="1"/>
    </xf>
    <xf numFmtId="177" fontId="5" fillId="2" borderId="13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7" fontId="15" fillId="0" borderId="12" xfId="0" applyNumberFormat="1" applyFont="1" applyBorder="1" applyAlignment="1">
      <alignment horizontal="center" vertical="center" wrapText="1"/>
    </xf>
    <xf numFmtId="177" fontId="15" fillId="0" borderId="11" xfId="0" applyNumberFormat="1" applyFont="1" applyBorder="1" applyAlignment="1">
      <alignment horizontal="center" vertical="center" wrapText="1"/>
    </xf>
    <xf numFmtId="177" fontId="15" fillId="0" borderId="13" xfId="0" applyNumberFormat="1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82" fontId="7" fillId="0" borderId="12" xfId="58" applyNumberFormat="1" applyFont="1" applyBorder="1" applyAlignment="1">
      <alignment horizontal="center" vertical="center" wrapText="1"/>
    </xf>
    <xf numFmtId="182" fontId="7" fillId="0" borderId="11" xfId="58" applyNumberFormat="1" applyFont="1" applyBorder="1" applyAlignment="1">
      <alignment horizontal="center" vertical="center" wrapText="1"/>
    </xf>
    <xf numFmtId="182" fontId="7" fillId="0" borderId="13" xfId="58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177" fontId="26" fillId="0" borderId="12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177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56;&#1072;&#1089;&#1095;&#1077;&#1090;&#109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57;&#1090;&#1088;&#1091;&#1082;&#1090;&#1091;&#1088;&#1072;%20&#1078;&#1080;&#1083;&#1092;&#1086;&#1085;&#1076;&#1072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88;&#1072;&#1089;&#1095;&#1077;&#1090;&#1099;%20&#1082;%20&#1090;&#1072;&#1088;&#1080;&#1092;&#1091;(%20&#1087;&#1086;%20&#1082;&#1086;&#1085;&#1082;&#1088;&#1077;&#1090;&#1085;&#1099;&#1084;%20&#1074;&#1080;&#1076;&#1072;&#1084;%20&#1073;&#1083;&#1072;&#1075;&#1086;&#1091;&#1089;&#1090;&#1088;&#1086;&#1081;&#1089;&#1090;&#1074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3 ФОТ"/>
      <sheetName val="Прил 4 Динамика ФОТ"/>
      <sheetName val="Прил 5 Расчет стоим 1 чел.часа "/>
      <sheetName val="Прил 2 Смета затрат"/>
      <sheetName val="Лист1"/>
      <sheetName val="Сравнительный анализ"/>
    </sheetNames>
    <sheetDataSet>
      <sheetData sheetId="2">
        <row r="14">
          <cell r="B14">
            <v>244.45</v>
          </cell>
          <cell r="C14">
            <v>312.3</v>
          </cell>
          <cell r="D14">
            <v>232.94</v>
          </cell>
        </row>
        <row r="21">
          <cell r="C21">
            <v>1798325.3</v>
          </cell>
        </row>
        <row r="22">
          <cell r="C22">
            <v>15935160.1</v>
          </cell>
        </row>
        <row r="23">
          <cell r="C23">
            <v>23727903</v>
          </cell>
        </row>
        <row r="24">
          <cell r="C24">
            <v>599441.8</v>
          </cell>
        </row>
        <row r="25">
          <cell r="C25">
            <v>66787802.8</v>
          </cell>
        </row>
        <row r="26">
          <cell r="C26">
            <v>2847348.4</v>
          </cell>
          <cell r="D26">
            <v>0.057</v>
          </cell>
        </row>
        <row r="27">
          <cell r="C27">
            <v>4795534.1</v>
          </cell>
          <cell r="D27">
            <v>0.096</v>
          </cell>
        </row>
        <row r="28">
          <cell r="C28">
            <v>1698418.3</v>
          </cell>
        </row>
        <row r="29">
          <cell r="C29">
            <v>899162.6</v>
          </cell>
        </row>
        <row r="30">
          <cell r="C30">
            <v>12450000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F17">
            <v>4162790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1 "/>
      <sheetName val="2012"/>
      <sheetName val="2013"/>
      <sheetName val="2014"/>
      <sheetName val="Лист1"/>
    </sheetNames>
    <sheetDataSet>
      <sheetData sheetId="3">
        <row r="6">
          <cell r="E6">
            <v>1.778333384726869</v>
          </cell>
        </row>
        <row r="7">
          <cell r="E7">
            <v>0.048307867836383536</v>
          </cell>
        </row>
        <row r="8">
          <cell r="E8">
            <v>0.13385305046331272</v>
          </cell>
        </row>
        <row r="10">
          <cell r="E10">
            <v>2.028930449128109</v>
          </cell>
        </row>
        <row r="11">
          <cell r="E11">
            <v>0.12076966959095883</v>
          </cell>
        </row>
        <row r="13">
          <cell r="E13">
            <v>0.16960648520614222</v>
          </cell>
        </row>
        <row r="14">
          <cell r="E14">
            <v>2.1500883663055563</v>
          </cell>
        </row>
        <row r="16">
          <cell r="F16">
            <v>0.9442353304467116</v>
          </cell>
        </row>
        <row r="17">
          <cell r="F17">
            <v>0.687613881753877</v>
          </cell>
        </row>
        <row r="18">
          <cell r="E18">
            <v>0.44323702310998764</v>
          </cell>
        </row>
        <row r="19">
          <cell r="E19">
            <v>3.1925453498333027</v>
          </cell>
          <cell r="F19">
            <v>0.414</v>
          </cell>
          <cell r="G19">
            <v>0.09542247843474477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7"/>
  <sheetViews>
    <sheetView tabSelected="1" zoomScale="75" zoomScaleNormal="75" zoomScalePageLayoutView="0" workbookViewId="0" topLeftCell="A1">
      <selection activeCell="I204" sqref="I204"/>
    </sheetView>
  </sheetViews>
  <sheetFormatPr defaultColWidth="9.140625" defaultRowHeight="15"/>
  <cols>
    <col min="1" max="1" width="29.57421875" style="0" customWidth="1"/>
    <col min="2" max="2" width="67.421875" style="0" customWidth="1"/>
    <col min="3" max="3" width="16.57421875" style="0" customWidth="1"/>
    <col min="4" max="4" width="18.57421875" style="0" customWidth="1"/>
    <col min="5" max="5" width="20.140625" style="0" customWidth="1"/>
    <col min="6" max="6" width="21.8515625" style="0" customWidth="1"/>
    <col min="7" max="7" width="10.7109375" style="0" customWidth="1"/>
    <col min="8" max="8" width="10.8515625" style="0" customWidth="1"/>
  </cols>
  <sheetData>
    <row r="1" spans="1:6" ht="18.75">
      <c r="A1" s="119"/>
      <c r="B1" s="119"/>
      <c r="C1" s="119"/>
      <c r="D1" s="119"/>
      <c r="E1" s="119"/>
      <c r="F1" s="119"/>
    </row>
    <row r="2" spans="1:6" ht="18">
      <c r="A2" s="188" t="s">
        <v>108</v>
      </c>
      <c r="B2" s="188"/>
      <c r="C2" s="188"/>
      <c r="D2" s="188"/>
      <c r="E2" s="188"/>
      <c r="F2" s="188"/>
    </row>
    <row r="3" spans="1:6" ht="18">
      <c r="A3" s="188" t="s">
        <v>224</v>
      </c>
      <c r="B3" s="188"/>
      <c r="C3" s="188"/>
      <c r="D3" s="188"/>
      <c r="E3" s="188"/>
      <c r="F3" s="188"/>
    </row>
    <row r="4" spans="1:6" ht="18">
      <c r="A4" s="189" t="s">
        <v>483</v>
      </c>
      <c r="B4" s="190"/>
      <c r="C4" s="190"/>
      <c r="D4" s="190"/>
      <c r="E4" s="190"/>
      <c r="F4" s="190"/>
    </row>
    <row r="5" spans="1:6" ht="18">
      <c r="A5" s="120"/>
      <c r="B5" s="120"/>
      <c r="C5" s="120"/>
      <c r="D5" s="120"/>
      <c r="E5" s="120"/>
      <c r="F5" s="120"/>
    </row>
    <row r="6" spans="1:8" ht="18">
      <c r="A6" s="120"/>
      <c r="B6" s="120"/>
      <c r="C6" s="120"/>
      <c r="D6" s="120"/>
      <c r="E6" s="120"/>
      <c r="F6" s="121"/>
      <c r="G6" s="108" t="s">
        <v>437</v>
      </c>
      <c r="H6" s="109">
        <f>'[2]Лист1'!$F$17</f>
        <v>4162790</v>
      </c>
    </row>
    <row r="7" spans="1:6" ht="126">
      <c r="A7" s="118" t="s">
        <v>213</v>
      </c>
      <c r="B7" s="118" t="s">
        <v>266</v>
      </c>
      <c r="C7" s="118" t="s">
        <v>106</v>
      </c>
      <c r="D7" s="118" t="s">
        <v>109</v>
      </c>
      <c r="E7" s="118" t="s">
        <v>105</v>
      </c>
      <c r="F7" s="118" t="s">
        <v>107</v>
      </c>
    </row>
    <row r="8" spans="1:6" ht="18">
      <c r="A8" s="149">
        <v>1</v>
      </c>
      <c r="B8" s="149">
        <v>2</v>
      </c>
      <c r="C8" s="149">
        <v>3</v>
      </c>
      <c r="D8" s="149">
        <v>4</v>
      </c>
      <c r="E8" s="149">
        <v>5</v>
      </c>
      <c r="F8" s="149">
        <v>6</v>
      </c>
    </row>
    <row r="9" spans="1:6" s="95" customFormat="1" ht="234">
      <c r="A9" s="122" t="s">
        <v>334</v>
      </c>
      <c r="B9" s="152" t="s">
        <v>477</v>
      </c>
      <c r="C9" s="122" t="s">
        <v>426</v>
      </c>
      <c r="D9" s="122" t="s">
        <v>128</v>
      </c>
      <c r="E9" s="123">
        <f>F9*4042*12</f>
        <v>145512</v>
      </c>
      <c r="F9" s="123">
        <v>3</v>
      </c>
    </row>
    <row r="10" spans="1:6" s="95" customFormat="1" ht="80.25" customHeight="1">
      <c r="A10" s="122"/>
      <c r="B10" s="152" t="s">
        <v>482</v>
      </c>
      <c r="C10" s="122" t="s">
        <v>212</v>
      </c>
      <c r="D10" s="122" t="s">
        <v>128</v>
      </c>
      <c r="E10" s="123">
        <f>F10*4042*12</f>
        <v>66935.52</v>
      </c>
      <c r="F10" s="123">
        <v>1.38</v>
      </c>
    </row>
    <row r="11" spans="1:6" ht="64.5" customHeight="1">
      <c r="A11" s="151" t="s">
        <v>335</v>
      </c>
      <c r="B11" s="124" t="s">
        <v>336</v>
      </c>
      <c r="C11" s="151"/>
      <c r="D11" s="151"/>
      <c r="E11" s="154"/>
      <c r="F11" s="154"/>
    </row>
    <row r="12" spans="1:6" ht="0.75" customHeight="1">
      <c r="A12" s="159" t="s">
        <v>222</v>
      </c>
      <c r="B12" s="124"/>
      <c r="C12" s="175" t="s">
        <v>426</v>
      </c>
      <c r="D12" s="171" t="s">
        <v>129</v>
      </c>
      <c r="E12" s="170">
        <f>F12*4042*12</f>
        <v>16976.4</v>
      </c>
      <c r="F12" s="170">
        <v>0.35</v>
      </c>
    </row>
    <row r="13" spans="1:6" ht="86.25" customHeight="1">
      <c r="A13" s="160"/>
      <c r="B13" s="124" t="s">
        <v>337</v>
      </c>
      <c r="C13" s="175"/>
      <c r="D13" s="171"/>
      <c r="E13" s="170"/>
      <c r="F13" s="170"/>
    </row>
    <row r="14" spans="1:6" ht="198">
      <c r="A14" s="160"/>
      <c r="B14" s="124" t="s">
        <v>338</v>
      </c>
      <c r="C14" s="175"/>
      <c r="D14" s="171"/>
      <c r="E14" s="170"/>
      <c r="F14" s="170"/>
    </row>
    <row r="15" spans="1:6" ht="15" customHeight="1" hidden="1">
      <c r="A15" s="160"/>
      <c r="B15" s="124"/>
      <c r="C15" s="175"/>
      <c r="D15" s="171"/>
      <c r="E15" s="170"/>
      <c r="F15" s="170"/>
    </row>
    <row r="16" spans="1:6" ht="72">
      <c r="A16" s="160"/>
      <c r="B16" s="124" t="s">
        <v>339</v>
      </c>
      <c r="C16" s="175"/>
      <c r="D16" s="171"/>
      <c r="E16" s="170"/>
      <c r="F16" s="170"/>
    </row>
    <row r="17" spans="1:6" ht="0.75" customHeight="1">
      <c r="A17" s="160"/>
      <c r="B17" s="124"/>
      <c r="C17" s="175"/>
      <c r="D17" s="171"/>
      <c r="E17" s="170"/>
      <c r="F17" s="170"/>
    </row>
    <row r="18" spans="1:6" ht="15.75" customHeight="1" hidden="1">
      <c r="A18" s="160"/>
      <c r="B18" s="124"/>
      <c r="C18" s="175"/>
      <c r="D18" s="171"/>
      <c r="E18" s="170"/>
      <c r="F18" s="170"/>
    </row>
    <row r="19" spans="1:6" ht="31.5" customHeight="1">
      <c r="A19" s="160"/>
      <c r="B19" s="124" t="s">
        <v>77</v>
      </c>
      <c r="C19" s="175"/>
      <c r="D19" s="171"/>
      <c r="E19" s="170"/>
      <c r="F19" s="170"/>
    </row>
    <row r="20" spans="1:6" ht="15" customHeight="1" hidden="1">
      <c r="A20" s="160"/>
      <c r="B20" s="124"/>
      <c r="C20" s="175"/>
      <c r="D20" s="171"/>
      <c r="E20" s="170"/>
      <c r="F20" s="170"/>
    </row>
    <row r="21" spans="1:6" ht="0.75" customHeight="1">
      <c r="A21" s="161"/>
      <c r="B21" s="124"/>
      <c r="C21" s="175"/>
      <c r="D21" s="171"/>
      <c r="E21" s="170"/>
      <c r="F21" s="170"/>
    </row>
    <row r="22" spans="1:6" ht="54">
      <c r="A22" s="193" t="s">
        <v>214</v>
      </c>
      <c r="B22" s="124" t="s">
        <v>287</v>
      </c>
      <c r="C22" s="175" t="s">
        <v>426</v>
      </c>
      <c r="D22" s="171" t="s">
        <v>128</v>
      </c>
      <c r="E22" s="206">
        <f>F22*12*4042</f>
        <v>7275.6</v>
      </c>
      <c r="F22" s="170">
        <v>0.15</v>
      </c>
    </row>
    <row r="23" spans="1:6" ht="36">
      <c r="A23" s="194"/>
      <c r="B23" s="127" t="s">
        <v>288</v>
      </c>
      <c r="C23" s="175"/>
      <c r="D23" s="171"/>
      <c r="E23" s="206"/>
      <c r="F23" s="170"/>
    </row>
    <row r="24" spans="1:6" ht="18">
      <c r="A24" s="194"/>
      <c r="B24" s="127" t="s">
        <v>433</v>
      </c>
      <c r="C24" s="175"/>
      <c r="D24" s="171"/>
      <c r="E24" s="206"/>
      <c r="F24" s="170"/>
    </row>
    <row r="25" spans="1:6" ht="54">
      <c r="A25" s="194"/>
      <c r="B25" s="127" t="s">
        <v>469</v>
      </c>
      <c r="C25" s="175"/>
      <c r="D25" s="171"/>
      <c r="E25" s="206"/>
      <c r="F25" s="170"/>
    </row>
    <row r="26" spans="1:6" ht="45" customHeight="1">
      <c r="A26" s="195"/>
      <c r="B26" s="127" t="s">
        <v>434</v>
      </c>
      <c r="C26" s="128" t="s">
        <v>427</v>
      </c>
      <c r="D26" s="171"/>
      <c r="E26" s="206"/>
      <c r="F26" s="170"/>
    </row>
    <row r="27" spans="1:6" ht="56.25" customHeight="1">
      <c r="A27" s="159" t="s">
        <v>215</v>
      </c>
      <c r="B27" s="129" t="s">
        <v>289</v>
      </c>
      <c r="C27" s="176" t="s">
        <v>426</v>
      </c>
      <c r="D27" s="171" t="s">
        <v>129</v>
      </c>
      <c r="E27" s="170">
        <f>F27*12*4042</f>
        <v>14551.2</v>
      </c>
      <c r="F27" s="170">
        <v>0.3</v>
      </c>
    </row>
    <row r="28" spans="1:6" ht="36">
      <c r="A28" s="160"/>
      <c r="B28" s="124" t="s">
        <v>290</v>
      </c>
      <c r="C28" s="176"/>
      <c r="D28" s="171"/>
      <c r="E28" s="170"/>
      <c r="F28" s="170"/>
    </row>
    <row r="29" spans="1:6" ht="36">
      <c r="A29" s="160"/>
      <c r="B29" s="129" t="s">
        <v>291</v>
      </c>
      <c r="C29" s="176"/>
      <c r="D29" s="171"/>
      <c r="E29" s="170"/>
      <c r="F29" s="170"/>
    </row>
    <row r="30" spans="1:6" ht="34.5" customHeight="1">
      <c r="A30" s="160"/>
      <c r="B30" s="129" t="s">
        <v>292</v>
      </c>
      <c r="C30" s="176"/>
      <c r="D30" s="171"/>
      <c r="E30" s="170"/>
      <c r="F30" s="170"/>
    </row>
    <row r="31" spans="1:6" ht="0.75" customHeight="1" hidden="1">
      <c r="A31" s="160"/>
      <c r="B31" s="127" t="s">
        <v>126</v>
      </c>
      <c r="C31" s="176"/>
      <c r="D31" s="171"/>
      <c r="E31" s="170"/>
      <c r="F31" s="170"/>
    </row>
    <row r="32" spans="1:6" ht="29.25" customHeight="1">
      <c r="A32" s="160"/>
      <c r="B32" s="127" t="s">
        <v>78</v>
      </c>
      <c r="C32" s="176"/>
      <c r="D32" s="171"/>
      <c r="E32" s="170"/>
      <c r="F32" s="170"/>
    </row>
    <row r="33" spans="1:6" ht="110.25" customHeight="1">
      <c r="A33" s="161"/>
      <c r="B33" s="153" t="s">
        <v>340</v>
      </c>
      <c r="C33" s="177"/>
      <c r="D33" s="171"/>
      <c r="E33" s="170"/>
      <c r="F33" s="170"/>
    </row>
    <row r="34" spans="1:6" ht="84" customHeight="1">
      <c r="A34" s="159" t="s">
        <v>216</v>
      </c>
      <c r="B34" s="130" t="s">
        <v>341</v>
      </c>
      <c r="C34" s="175" t="s">
        <v>426</v>
      </c>
      <c r="D34" s="192" t="s">
        <v>129</v>
      </c>
      <c r="E34" s="170">
        <f>F34*12*4042</f>
        <v>3880.32</v>
      </c>
      <c r="F34" s="170">
        <v>0.08</v>
      </c>
    </row>
    <row r="35" spans="1:6" ht="131.25" customHeight="1">
      <c r="A35" s="160"/>
      <c r="B35" s="131" t="s">
        <v>342</v>
      </c>
      <c r="C35" s="175"/>
      <c r="D35" s="192"/>
      <c r="E35" s="170"/>
      <c r="F35" s="170"/>
    </row>
    <row r="36" spans="1:6" ht="162">
      <c r="A36" s="160"/>
      <c r="B36" s="131" t="s">
        <v>343</v>
      </c>
      <c r="C36" s="175"/>
      <c r="D36" s="192"/>
      <c r="E36" s="170"/>
      <c r="F36" s="170"/>
    </row>
    <row r="37" spans="1:6" ht="83.25" customHeight="1">
      <c r="A37" s="160"/>
      <c r="B37" s="132" t="s">
        <v>344</v>
      </c>
      <c r="C37" s="175"/>
      <c r="D37" s="192"/>
      <c r="E37" s="170"/>
      <c r="F37" s="170"/>
    </row>
    <row r="38" spans="1:6" ht="45.75" customHeight="1">
      <c r="A38" s="160"/>
      <c r="B38" s="132" t="s">
        <v>345</v>
      </c>
      <c r="C38" s="175"/>
      <c r="D38" s="192"/>
      <c r="E38" s="170"/>
      <c r="F38" s="170"/>
    </row>
    <row r="39" spans="1:6" ht="15.75" customHeight="1" hidden="1">
      <c r="A39" s="160"/>
      <c r="B39" s="131"/>
      <c r="C39" s="175"/>
      <c r="D39" s="192"/>
      <c r="E39" s="170"/>
      <c r="F39" s="170"/>
    </row>
    <row r="40" spans="1:6" ht="0.75" customHeight="1" hidden="1">
      <c r="A40" s="160"/>
      <c r="B40" s="130"/>
      <c r="C40" s="175"/>
      <c r="D40" s="192"/>
      <c r="E40" s="170"/>
      <c r="F40" s="170"/>
    </row>
    <row r="41" spans="1:6" ht="15.75" customHeight="1" hidden="1">
      <c r="A41" s="160"/>
      <c r="B41" s="130"/>
      <c r="C41" s="175"/>
      <c r="D41" s="192"/>
      <c r="E41" s="170"/>
      <c r="F41" s="170"/>
    </row>
    <row r="42" spans="1:6" ht="90" customHeight="1">
      <c r="A42" s="160"/>
      <c r="B42" s="130" t="s">
        <v>346</v>
      </c>
      <c r="C42" s="175"/>
      <c r="D42" s="192"/>
      <c r="E42" s="170"/>
      <c r="F42" s="170"/>
    </row>
    <row r="43" spans="1:6" ht="15" customHeight="1" hidden="1">
      <c r="A43" s="161"/>
      <c r="B43" s="130"/>
      <c r="C43" s="175"/>
      <c r="D43" s="192"/>
      <c r="E43" s="170"/>
      <c r="F43" s="170"/>
    </row>
    <row r="44" spans="1:6" ht="0.75" customHeight="1" hidden="1">
      <c r="A44" s="164"/>
      <c r="B44" s="133"/>
      <c r="C44" s="166"/>
      <c r="D44" s="183"/>
      <c r="E44" s="173"/>
      <c r="F44" s="170"/>
    </row>
    <row r="45" spans="1:6" ht="15" customHeight="1" hidden="1">
      <c r="A45" s="165"/>
      <c r="B45" s="133"/>
      <c r="C45" s="172"/>
      <c r="D45" s="183"/>
      <c r="E45" s="173"/>
      <c r="F45" s="170"/>
    </row>
    <row r="46" spans="1:6" ht="15" customHeight="1" hidden="1">
      <c r="A46" s="165"/>
      <c r="B46" s="133"/>
      <c r="C46" s="172"/>
      <c r="D46" s="183"/>
      <c r="E46" s="173"/>
      <c r="F46" s="170"/>
    </row>
    <row r="47" spans="1:6" ht="15" customHeight="1" hidden="1">
      <c r="A47" s="165"/>
      <c r="B47" s="133"/>
      <c r="C47" s="172"/>
      <c r="D47" s="183"/>
      <c r="E47" s="173"/>
      <c r="F47" s="170"/>
    </row>
    <row r="48" spans="1:6" ht="15" customHeight="1" hidden="1">
      <c r="A48" s="165"/>
      <c r="B48" s="133"/>
      <c r="C48" s="172"/>
      <c r="D48" s="183"/>
      <c r="E48" s="173"/>
      <c r="F48" s="170"/>
    </row>
    <row r="49" spans="1:6" ht="15" customHeight="1" hidden="1">
      <c r="A49" s="165"/>
      <c r="B49" s="133"/>
      <c r="C49" s="172"/>
      <c r="D49" s="183"/>
      <c r="E49" s="173"/>
      <c r="F49" s="170"/>
    </row>
    <row r="50" spans="1:6" ht="15" customHeight="1" hidden="1">
      <c r="A50" s="166"/>
      <c r="B50" s="133"/>
      <c r="C50" s="172"/>
      <c r="D50" s="183"/>
      <c r="E50" s="173"/>
      <c r="F50" s="170"/>
    </row>
    <row r="51" spans="1:6" ht="0.75" customHeight="1" hidden="1">
      <c r="A51" s="159"/>
      <c r="B51" s="124"/>
      <c r="C51" s="175"/>
      <c r="D51" s="171"/>
      <c r="E51" s="170"/>
      <c r="F51" s="170"/>
    </row>
    <row r="52" spans="1:6" ht="26.25" customHeight="1" hidden="1">
      <c r="A52" s="160"/>
      <c r="B52" s="124"/>
      <c r="C52" s="175"/>
      <c r="D52" s="171"/>
      <c r="E52" s="170"/>
      <c r="F52" s="170"/>
    </row>
    <row r="53" spans="1:6" ht="29.25" customHeight="1" hidden="1">
      <c r="A53" s="160"/>
      <c r="B53" s="133"/>
      <c r="C53" s="175"/>
      <c r="D53" s="171"/>
      <c r="E53" s="170"/>
      <c r="F53" s="170"/>
    </row>
    <row r="54" spans="1:6" ht="15" customHeight="1" hidden="1">
      <c r="A54" s="161"/>
      <c r="B54" s="124"/>
      <c r="C54" s="175"/>
      <c r="D54" s="171"/>
      <c r="E54" s="170"/>
      <c r="F54" s="170"/>
    </row>
    <row r="55" spans="1:6" ht="0.75" customHeight="1" hidden="1">
      <c r="A55" s="159" t="s">
        <v>110</v>
      </c>
      <c r="B55" s="124"/>
      <c r="C55" s="175" t="s">
        <v>426</v>
      </c>
      <c r="D55" s="171" t="s">
        <v>130</v>
      </c>
      <c r="E55" s="170">
        <f>F55*12*4042</f>
        <v>63055.2</v>
      </c>
      <c r="F55" s="170">
        <v>1.3</v>
      </c>
    </row>
    <row r="56" spans="1:6" ht="15.75" customHeight="1" hidden="1">
      <c r="A56" s="160"/>
      <c r="B56" s="124"/>
      <c r="C56" s="175"/>
      <c r="D56" s="171"/>
      <c r="E56" s="170"/>
      <c r="F56" s="170"/>
    </row>
    <row r="57" spans="1:6" ht="7.5" customHeight="1" hidden="1">
      <c r="A57" s="160"/>
      <c r="B57" s="129"/>
      <c r="C57" s="175"/>
      <c r="D57" s="171"/>
      <c r="E57" s="170"/>
      <c r="F57" s="170"/>
    </row>
    <row r="58" spans="1:6" ht="27.75" customHeight="1">
      <c r="A58" s="160"/>
      <c r="B58" s="124" t="s">
        <v>79</v>
      </c>
      <c r="C58" s="175"/>
      <c r="D58" s="171"/>
      <c r="E58" s="170"/>
      <c r="F58" s="170"/>
    </row>
    <row r="59" spans="1:6" ht="27.75" customHeight="1">
      <c r="A59" s="160"/>
      <c r="B59" s="124" t="s">
        <v>80</v>
      </c>
      <c r="C59" s="175"/>
      <c r="D59" s="171"/>
      <c r="E59" s="170"/>
      <c r="F59" s="170"/>
    </row>
    <row r="60" spans="1:6" ht="15.75" customHeight="1" hidden="1">
      <c r="A60" s="160"/>
      <c r="B60" s="133"/>
      <c r="C60" s="175"/>
      <c r="D60" s="171"/>
      <c r="E60" s="170"/>
      <c r="F60" s="170"/>
    </row>
    <row r="61" spans="1:6" ht="30" customHeight="1">
      <c r="A61" s="160"/>
      <c r="B61" s="129" t="s">
        <v>81</v>
      </c>
      <c r="C61" s="175"/>
      <c r="D61" s="171"/>
      <c r="E61" s="170"/>
      <c r="F61" s="170"/>
    </row>
    <row r="62" spans="1:6" ht="27.75" customHeight="1">
      <c r="A62" s="160"/>
      <c r="B62" s="124" t="s">
        <v>82</v>
      </c>
      <c r="C62" s="175"/>
      <c r="D62" s="171"/>
      <c r="E62" s="170"/>
      <c r="F62" s="170"/>
    </row>
    <row r="63" spans="1:6" ht="28.5" customHeight="1">
      <c r="A63" s="160"/>
      <c r="B63" s="124" t="s">
        <v>83</v>
      </c>
      <c r="C63" s="175"/>
      <c r="D63" s="171"/>
      <c r="E63" s="170"/>
      <c r="F63" s="170"/>
    </row>
    <row r="64" spans="1:6" ht="30.75" customHeight="1">
      <c r="A64" s="160"/>
      <c r="B64" s="124" t="s">
        <v>84</v>
      </c>
      <c r="C64" s="175"/>
      <c r="D64" s="171"/>
      <c r="E64" s="170"/>
      <c r="F64" s="170"/>
    </row>
    <row r="65" spans="1:6" ht="33" customHeight="1">
      <c r="A65" s="160"/>
      <c r="B65" s="137" t="s">
        <v>85</v>
      </c>
      <c r="C65" s="175"/>
      <c r="D65" s="171"/>
      <c r="E65" s="170"/>
      <c r="F65" s="170"/>
    </row>
    <row r="66" spans="1:6" ht="30.75" customHeight="1">
      <c r="A66" s="160"/>
      <c r="B66" s="124" t="s">
        <v>86</v>
      </c>
      <c r="C66" s="175"/>
      <c r="D66" s="171"/>
      <c r="E66" s="170"/>
      <c r="F66" s="170"/>
    </row>
    <row r="67" spans="1:6" ht="69" customHeight="1">
      <c r="A67" s="160"/>
      <c r="B67" s="124" t="s">
        <v>87</v>
      </c>
      <c r="C67" s="175"/>
      <c r="D67" s="171"/>
      <c r="E67" s="170"/>
      <c r="F67" s="170"/>
    </row>
    <row r="68" spans="1:6" ht="41.25" customHeight="1">
      <c r="A68" s="161"/>
      <c r="B68" s="124" t="s">
        <v>88</v>
      </c>
      <c r="C68" s="175"/>
      <c r="D68" s="171"/>
      <c r="E68" s="170"/>
      <c r="F68" s="170"/>
    </row>
    <row r="69" spans="1:6" ht="99" customHeight="1">
      <c r="A69" s="159" t="s">
        <v>111</v>
      </c>
      <c r="B69" s="124" t="s">
        <v>112</v>
      </c>
      <c r="C69" s="175" t="s">
        <v>426</v>
      </c>
      <c r="D69" s="171" t="s">
        <v>129</v>
      </c>
      <c r="E69" s="170">
        <f>F69*12*4042</f>
        <v>6305.52</v>
      </c>
      <c r="F69" s="170">
        <v>0.13</v>
      </c>
    </row>
    <row r="70" spans="1:6" ht="56.25" customHeight="1">
      <c r="A70" s="160"/>
      <c r="B70" s="124" t="s">
        <v>113</v>
      </c>
      <c r="C70" s="175"/>
      <c r="D70" s="171"/>
      <c r="E70" s="170"/>
      <c r="F70" s="170"/>
    </row>
    <row r="71" spans="1:6" ht="47.25" customHeight="1">
      <c r="A71" s="160"/>
      <c r="B71" s="124" t="s">
        <v>114</v>
      </c>
      <c r="C71" s="175"/>
      <c r="D71" s="171"/>
      <c r="E71" s="170"/>
      <c r="F71" s="170"/>
    </row>
    <row r="72" spans="1:6" ht="40.5" customHeight="1">
      <c r="A72" s="160"/>
      <c r="B72" s="133" t="s">
        <v>115</v>
      </c>
      <c r="C72" s="175"/>
      <c r="D72" s="171"/>
      <c r="E72" s="170"/>
      <c r="F72" s="170"/>
    </row>
    <row r="73" spans="1:6" ht="33" customHeight="1">
      <c r="A73" s="160"/>
      <c r="B73" s="127" t="s">
        <v>116</v>
      </c>
      <c r="C73" s="175"/>
      <c r="D73" s="171"/>
      <c r="E73" s="170"/>
      <c r="F73" s="170"/>
    </row>
    <row r="74" spans="1:6" ht="0.75" customHeight="1">
      <c r="A74" s="160"/>
      <c r="B74" s="124"/>
      <c r="C74" s="175"/>
      <c r="D74" s="171"/>
      <c r="E74" s="170"/>
      <c r="F74" s="170"/>
    </row>
    <row r="75" spans="1:6" ht="36" customHeight="1">
      <c r="A75" s="161"/>
      <c r="B75" s="124" t="s">
        <v>127</v>
      </c>
      <c r="C75" s="175"/>
      <c r="D75" s="171"/>
      <c r="E75" s="170"/>
      <c r="F75" s="170"/>
    </row>
    <row r="76" spans="1:6" ht="45.75" customHeight="1">
      <c r="A76" s="159" t="s">
        <v>117</v>
      </c>
      <c r="B76" s="124" t="s">
        <v>118</v>
      </c>
      <c r="C76" s="175" t="s">
        <v>426</v>
      </c>
      <c r="D76" s="171" t="s">
        <v>90</v>
      </c>
      <c r="E76" s="170">
        <f>F76*12*4042</f>
        <v>9700.8</v>
      </c>
      <c r="F76" s="170">
        <v>0.2</v>
      </c>
    </row>
    <row r="77" spans="1:6" ht="0.75" customHeight="1">
      <c r="A77" s="160"/>
      <c r="B77" s="124"/>
      <c r="C77" s="175"/>
      <c r="D77" s="171"/>
      <c r="E77" s="170"/>
      <c r="F77" s="170"/>
    </row>
    <row r="78" spans="1:6" ht="15" customHeight="1" hidden="1">
      <c r="A78" s="160"/>
      <c r="B78" s="138"/>
      <c r="C78" s="175"/>
      <c r="D78" s="171"/>
      <c r="E78" s="170"/>
      <c r="F78" s="170"/>
    </row>
    <row r="79" spans="1:6" ht="15" customHeight="1" hidden="1">
      <c r="A79" s="160"/>
      <c r="B79" s="138"/>
      <c r="C79" s="175"/>
      <c r="D79" s="171"/>
      <c r="E79" s="170"/>
      <c r="F79" s="170"/>
    </row>
    <row r="80" spans="1:6" ht="15" customHeight="1" hidden="1">
      <c r="A80" s="160"/>
      <c r="B80" s="138"/>
      <c r="C80" s="175"/>
      <c r="D80" s="171"/>
      <c r="E80" s="170"/>
      <c r="F80" s="170"/>
    </row>
    <row r="81" spans="1:6" ht="15" customHeight="1" hidden="1">
      <c r="A81" s="160"/>
      <c r="B81" s="138"/>
      <c r="C81" s="175"/>
      <c r="D81" s="171"/>
      <c r="E81" s="170"/>
      <c r="F81" s="170"/>
    </row>
    <row r="82" spans="1:6" ht="15" customHeight="1" hidden="1">
      <c r="A82" s="160"/>
      <c r="B82" s="138"/>
      <c r="C82" s="175"/>
      <c r="D82" s="171"/>
      <c r="E82" s="170"/>
      <c r="F82" s="170"/>
    </row>
    <row r="83" spans="1:6" ht="15" customHeight="1" hidden="1">
      <c r="A83" s="160"/>
      <c r="B83" s="138"/>
      <c r="C83" s="175"/>
      <c r="D83" s="171"/>
      <c r="E83" s="170"/>
      <c r="F83" s="170"/>
    </row>
    <row r="84" spans="1:6" ht="15" customHeight="1" hidden="1">
      <c r="A84" s="160"/>
      <c r="B84" s="138"/>
      <c r="C84" s="175"/>
      <c r="D84" s="171"/>
      <c r="E84" s="170"/>
      <c r="F84" s="170"/>
    </row>
    <row r="85" spans="1:6" ht="15" customHeight="1" hidden="1">
      <c r="A85" s="160"/>
      <c r="B85" s="138"/>
      <c r="C85" s="175"/>
      <c r="D85" s="171"/>
      <c r="E85" s="170"/>
      <c r="F85" s="170"/>
    </row>
    <row r="86" spans="1:6" ht="15" customHeight="1" hidden="1">
      <c r="A86" s="160"/>
      <c r="B86" s="138"/>
      <c r="C86" s="175"/>
      <c r="D86" s="171"/>
      <c r="E86" s="170"/>
      <c r="F86" s="170"/>
    </row>
    <row r="87" spans="1:6" ht="80.25" customHeight="1">
      <c r="A87" s="161"/>
      <c r="B87" s="124" t="s">
        <v>89</v>
      </c>
      <c r="C87" s="175"/>
      <c r="D87" s="171"/>
      <c r="E87" s="170"/>
      <c r="F87" s="170"/>
    </row>
    <row r="88" spans="1:6" ht="162">
      <c r="A88" s="136" t="s">
        <v>119</v>
      </c>
      <c r="B88" s="133" t="s">
        <v>347</v>
      </c>
      <c r="C88" s="136" t="s">
        <v>426</v>
      </c>
      <c r="D88" s="134" t="s">
        <v>129</v>
      </c>
      <c r="E88" s="135">
        <f>F88*12*4042</f>
        <v>2425.2</v>
      </c>
      <c r="F88" s="126">
        <v>0.05</v>
      </c>
    </row>
    <row r="89" spans="1:6" ht="24" customHeight="1">
      <c r="A89" s="175" t="s">
        <v>120</v>
      </c>
      <c r="B89" s="124" t="s">
        <v>121</v>
      </c>
      <c r="C89" s="175" t="s">
        <v>426</v>
      </c>
      <c r="D89" s="171" t="s">
        <v>129</v>
      </c>
      <c r="E89" s="162">
        <f>F89*12*4042</f>
        <v>21826.8</v>
      </c>
      <c r="F89" s="170">
        <v>0.45</v>
      </c>
    </row>
    <row r="90" spans="1:6" ht="30" customHeight="1">
      <c r="A90" s="175"/>
      <c r="B90" s="124" t="s">
        <v>122</v>
      </c>
      <c r="C90" s="175"/>
      <c r="D90" s="171"/>
      <c r="E90" s="174"/>
      <c r="F90" s="170"/>
    </row>
    <row r="91" spans="1:6" ht="30" customHeight="1">
      <c r="A91" s="175"/>
      <c r="B91" s="124" t="s">
        <v>123</v>
      </c>
      <c r="C91" s="175"/>
      <c r="D91" s="171"/>
      <c r="E91" s="174"/>
      <c r="F91" s="170"/>
    </row>
    <row r="92" spans="1:6" ht="34.5" customHeight="1">
      <c r="A92" s="175"/>
      <c r="B92" s="124" t="s">
        <v>124</v>
      </c>
      <c r="C92" s="175"/>
      <c r="D92" s="171"/>
      <c r="E92" s="174"/>
      <c r="F92" s="170"/>
    </row>
    <row r="93" spans="1:6" ht="82.5" customHeight="1">
      <c r="A93" s="175"/>
      <c r="B93" s="124" t="s">
        <v>125</v>
      </c>
      <c r="C93" s="175"/>
      <c r="D93" s="171"/>
      <c r="E93" s="163"/>
      <c r="F93" s="170"/>
    </row>
    <row r="94" spans="1:6" ht="33" customHeight="1" hidden="1">
      <c r="A94" s="175"/>
      <c r="B94" s="124"/>
      <c r="C94" s="125"/>
      <c r="D94" s="171"/>
      <c r="E94" s="170"/>
      <c r="F94" s="170"/>
    </row>
    <row r="95" spans="1:6" ht="18" hidden="1">
      <c r="A95" s="175"/>
      <c r="B95" s="124"/>
      <c r="C95" s="175"/>
      <c r="D95" s="171"/>
      <c r="E95" s="170"/>
      <c r="F95" s="170"/>
    </row>
    <row r="96" spans="1:6" ht="18" hidden="1">
      <c r="A96" s="175"/>
      <c r="B96" s="124"/>
      <c r="C96" s="175"/>
      <c r="D96" s="171"/>
      <c r="E96" s="170"/>
      <c r="F96" s="170"/>
    </row>
    <row r="97" spans="1:6" ht="0.75" customHeight="1" hidden="1">
      <c r="A97" s="175"/>
      <c r="B97" s="124"/>
      <c r="C97" s="175"/>
      <c r="D97" s="171"/>
      <c r="E97" s="170"/>
      <c r="F97" s="170"/>
    </row>
    <row r="98" spans="1:6" ht="18" hidden="1">
      <c r="A98" s="175"/>
      <c r="B98" s="124"/>
      <c r="C98" s="175"/>
      <c r="D98" s="171"/>
      <c r="E98" s="170"/>
      <c r="F98" s="170"/>
    </row>
    <row r="99" spans="1:6" ht="18" hidden="1">
      <c r="A99" s="175"/>
      <c r="B99" s="124"/>
      <c r="C99" s="175"/>
      <c r="D99" s="171"/>
      <c r="E99" s="170"/>
      <c r="F99" s="170"/>
    </row>
    <row r="100" spans="1:6" ht="0.75" customHeight="1" hidden="1">
      <c r="A100" s="175"/>
      <c r="B100" s="124"/>
      <c r="C100" s="175"/>
      <c r="D100" s="171"/>
      <c r="E100" s="170"/>
      <c r="F100" s="170"/>
    </row>
    <row r="101" spans="1:6" ht="15" customHeight="1" hidden="1">
      <c r="A101" s="175"/>
      <c r="B101" s="124"/>
      <c r="C101" s="175"/>
      <c r="D101" s="171"/>
      <c r="E101" s="170"/>
      <c r="F101" s="170"/>
    </row>
    <row r="102" spans="1:6" ht="18" hidden="1">
      <c r="A102" s="175"/>
      <c r="B102" s="124"/>
      <c r="C102" s="175"/>
      <c r="D102" s="171"/>
      <c r="E102" s="170"/>
      <c r="F102" s="170"/>
    </row>
    <row r="103" spans="1:6" ht="1.5" customHeight="1" hidden="1">
      <c r="A103" s="175"/>
      <c r="B103" s="124"/>
      <c r="C103" s="175"/>
      <c r="D103" s="171"/>
      <c r="E103" s="170"/>
      <c r="F103" s="170"/>
    </row>
    <row r="104" spans="1:6" ht="15" customHeight="1" hidden="1">
      <c r="A104" s="175"/>
      <c r="B104" s="124"/>
      <c r="C104" s="175"/>
      <c r="D104" s="171"/>
      <c r="E104" s="170"/>
      <c r="F104" s="170"/>
    </row>
    <row r="105" spans="1:6" ht="58.5" customHeight="1">
      <c r="A105" s="159" t="s">
        <v>348</v>
      </c>
      <c r="B105" s="124" t="s">
        <v>349</v>
      </c>
      <c r="C105" s="175" t="s">
        <v>426</v>
      </c>
      <c r="D105" s="178" t="s">
        <v>128</v>
      </c>
      <c r="E105" s="170">
        <f>F105*12*4042</f>
        <v>9700.8</v>
      </c>
      <c r="F105" s="170">
        <v>0.2</v>
      </c>
    </row>
    <row r="106" spans="1:6" ht="15.75" customHeight="1" hidden="1">
      <c r="A106" s="160"/>
      <c r="B106" s="124"/>
      <c r="C106" s="175"/>
      <c r="D106" s="178"/>
      <c r="E106" s="170"/>
      <c r="F106" s="170"/>
    </row>
    <row r="107" spans="1:6" ht="15" customHeight="1" hidden="1">
      <c r="A107" s="160"/>
      <c r="B107" s="124"/>
      <c r="C107" s="175"/>
      <c r="D107" s="178"/>
      <c r="E107" s="170"/>
      <c r="F107" s="170"/>
    </row>
    <row r="108" spans="1:6" ht="30" customHeight="1">
      <c r="A108" s="160"/>
      <c r="B108" s="124" t="s">
        <v>350</v>
      </c>
      <c r="C108" s="175"/>
      <c r="D108" s="178"/>
      <c r="E108" s="170"/>
      <c r="F108" s="170"/>
    </row>
    <row r="109" spans="1:6" ht="40.5" customHeight="1">
      <c r="A109" s="160"/>
      <c r="B109" s="124" t="s">
        <v>351</v>
      </c>
      <c r="C109" s="175"/>
      <c r="D109" s="178"/>
      <c r="E109" s="170"/>
      <c r="F109" s="170"/>
    </row>
    <row r="110" spans="1:6" ht="42" customHeight="1">
      <c r="A110" s="160"/>
      <c r="B110" s="127" t="s">
        <v>352</v>
      </c>
      <c r="C110" s="175"/>
      <c r="D110" s="178"/>
      <c r="E110" s="170"/>
      <c r="F110" s="170"/>
    </row>
    <row r="111" spans="1:6" ht="7.5" customHeight="1" hidden="1">
      <c r="A111" s="161"/>
      <c r="B111" s="124"/>
      <c r="C111" s="175"/>
      <c r="D111" s="178"/>
      <c r="E111" s="170"/>
      <c r="F111" s="170"/>
    </row>
    <row r="112" spans="1:6" ht="78" customHeight="1">
      <c r="A112" s="164" t="s">
        <v>137</v>
      </c>
      <c r="B112" s="133" t="s">
        <v>133</v>
      </c>
      <c r="C112" s="172" t="s">
        <v>426</v>
      </c>
      <c r="D112" s="183" t="s">
        <v>128</v>
      </c>
      <c r="E112" s="173">
        <f>F112*12*4042</f>
        <v>36378</v>
      </c>
      <c r="F112" s="173">
        <v>0.75</v>
      </c>
    </row>
    <row r="113" spans="1:6" ht="114.75" customHeight="1">
      <c r="A113" s="165"/>
      <c r="B113" s="133" t="s">
        <v>134</v>
      </c>
      <c r="C113" s="172"/>
      <c r="D113" s="183"/>
      <c r="E113" s="173"/>
      <c r="F113" s="173"/>
    </row>
    <row r="114" spans="1:6" ht="62.25" customHeight="1">
      <c r="A114" s="165"/>
      <c r="B114" s="133" t="s">
        <v>135</v>
      </c>
      <c r="C114" s="172"/>
      <c r="D114" s="183"/>
      <c r="E114" s="173"/>
      <c r="F114" s="173"/>
    </row>
    <row r="115" spans="1:6" ht="48.75" customHeight="1">
      <c r="A115" s="166"/>
      <c r="B115" s="133" t="s">
        <v>136</v>
      </c>
      <c r="C115" s="172"/>
      <c r="D115" s="183"/>
      <c r="E115" s="173"/>
      <c r="F115" s="173"/>
    </row>
    <row r="116" spans="1:6" ht="25.5" customHeight="1">
      <c r="A116" s="164" t="s">
        <v>138</v>
      </c>
      <c r="B116" s="139" t="s">
        <v>139</v>
      </c>
      <c r="C116" s="186" t="s">
        <v>426</v>
      </c>
      <c r="D116" s="183" t="s">
        <v>128</v>
      </c>
      <c r="E116" s="173">
        <f>F116*12*4042</f>
        <v>113984.4</v>
      </c>
      <c r="F116" s="173">
        <v>2.35</v>
      </c>
    </row>
    <row r="117" spans="1:6" ht="23.25" customHeight="1">
      <c r="A117" s="165"/>
      <c r="B117" s="140" t="s">
        <v>140</v>
      </c>
      <c r="C117" s="186"/>
      <c r="D117" s="183"/>
      <c r="E117" s="173"/>
      <c r="F117" s="173"/>
    </row>
    <row r="118" spans="1:6" ht="24.75" customHeight="1">
      <c r="A118" s="165"/>
      <c r="B118" s="140" t="s">
        <v>141</v>
      </c>
      <c r="C118" s="186"/>
      <c r="D118" s="183"/>
      <c r="E118" s="173"/>
      <c r="F118" s="173"/>
    </row>
    <row r="119" spans="1:6" ht="61.5" customHeight="1">
      <c r="A119" s="165"/>
      <c r="B119" s="133" t="s">
        <v>142</v>
      </c>
      <c r="C119" s="186"/>
      <c r="D119" s="183"/>
      <c r="E119" s="173"/>
      <c r="F119" s="173"/>
    </row>
    <row r="120" spans="1:6" ht="27.75" customHeight="1">
      <c r="A120" s="165"/>
      <c r="B120" s="133" t="s">
        <v>143</v>
      </c>
      <c r="C120" s="186"/>
      <c r="D120" s="183"/>
      <c r="E120" s="173"/>
      <c r="F120" s="173"/>
    </row>
    <row r="121" spans="1:6" ht="21.75" customHeight="1">
      <c r="A121" s="165"/>
      <c r="B121" s="133" t="s">
        <v>144</v>
      </c>
      <c r="C121" s="186"/>
      <c r="D121" s="183"/>
      <c r="E121" s="173"/>
      <c r="F121" s="173"/>
    </row>
    <row r="122" spans="1:6" ht="24" customHeight="1">
      <c r="A122" s="165"/>
      <c r="B122" s="133" t="s">
        <v>145</v>
      </c>
      <c r="C122" s="186"/>
      <c r="D122" s="183"/>
      <c r="E122" s="173"/>
      <c r="F122" s="173"/>
    </row>
    <row r="123" spans="1:6" ht="22.5" customHeight="1">
      <c r="A123" s="165"/>
      <c r="B123" s="133" t="s">
        <v>146</v>
      </c>
      <c r="C123" s="186"/>
      <c r="D123" s="183"/>
      <c r="E123" s="173"/>
      <c r="F123" s="173"/>
    </row>
    <row r="124" spans="1:6" ht="28.5" customHeight="1">
      <c r="A124" s="165"/>
      <c r="B124" s="133" t="s">
        <v>147</v>
      </c>
      <c r="C124" s="186"/>
      <c r="D124" s="183"/>
      <c r="E124" s="173"/>
      <c r="F124" s="173"/>
    </row>
    <row r="125" spans="1:6" ht="24" customHeight="1">
      <c r="A125" s="165"/>
      <c r="B125" s="133" t="s">
        <v>148</v>
      </c>
      <c r="C125" s="186"/>
      <c r="D125" s="183"/>
      <c r="E125" s="173"/>
      <c r="F125" s="173"/>
    </row>
    <row r="126" spans="1:6" ht="24" customHeight="1">
      <c r="A126" s="165"/>
      <c r="B126" s="133" t="s">
        <v>149</v>
      </c>
      <c r="C126" s="186"/>
      <c r="D126" s="183"/>
      <c r="E126" s="173"/>
      <c r="F126" s="173"/>
    </row>
    <row r="127" spans="1:6" ht="44.25" customHeight="1">
      <c r="A127" s="165"/>
      <c r="B127" s="133" t="s">
        <v>150</v>
      </c>
      <c r="C127" s="186"/>
      <c r="D127" s="183"/>
      <c r="E127" s="173"/>
      <c r="F127" s="173"/>
    </row>
    <row r="128" spans="1:6" ht="30.75" customHeight="1">
      <c r="A128" s="165"/>
      <c r="B128" s="133" t="s">
        <v>151</v>
      </c>
      <c r="C128" s="186"/>
      <c r="D128" s="183"/>
      <c r="E128" s="173"/>
      <c r="F128" s="173"/>
    </row>
    <row r="129" spans="1:6" ht="93.75" customHeight="1">
      <c r="A129" s="165"/>
      <c r="B129" s="133" t="s">
        <v>91</v>
      </c>
      <c r="C129" s="186"/>
      <c r="D129" s="183"/>
      <c r="E129" s="173"/>
      <c r="F129" s="173"/>
    </row>
    <row r="130" spans="1:6" ht="72">
      <c r="A130" s="165"/>
      <c r="B130" s="133" t="s">
        <v>152</v>
      </c>
      <c r="C130" s="186"/>
      <c r="D130" s="183"/>
      <c r="E130" s="173"/>
      <c r="F130" s="173"/>
    </row>
    <row r="131" spans="1:6" ht="78" customHeight="1">
      <c r="A131" s="165"/>
      <c r="B131" s="133" t="s">
        <v>153</v>
      </c>
      <c r="C131" s="186"/>
      <c r="D131" s="183"/>
      <c r="E131" s="173"/>
      <c r="F131" s="173"/>
    </row>
    <row r="132" spans="1:6" ht="46.5" customHeight="1">
      <c r="A132" s="166"/>
      <c r="B132" s="133" t="s">
        <v>154</v>
      </c>
      <c r="C132" s="186"/>
      <c r="D132" s="183"/>
      <c r="E132" s="173"/>
      <c r="F132" s="173"/>
    </row>
    <row r="133" spans="1:6" ht="40.5" customHeight="1">
      <c r="A133" s="172" t="s">
        <v>155</v>
      </c>
      <c r="B133" s="133" t="s">
        <v>156</v>
      </c>
      <c r="C133" s="172" t="s">
        <v>426</v>
      </c>
      <c r="D133" s="183" t="s">
        <v>92</v>
      </c>
      <c r="E133" s="173">
        <f>F133*12*4042</f>
        <v>53354.4</v>
      </c>
      <c r="F133" s="173">
        <v>1.1</v>
      </c>
    </row>
    <row r="134" spans="1:6" ht="36.75" customHeight="1">
      <c r="A134" s="172"/>
      <c r="B134" s="133" t="s">
        <v>157</v>
      </c>
      <c r="C134" s="172"/>
      <c r="D134" s="183"/>
      <c r="E134" s="173"/>
      <c r="F134" s="173"/>
    </row>
    <row r="135" spans="1:6" ht="27" customHeight="1">
      <c r="A135" s="172"/>
      <c r="B135" s="133" t="s">
        <v>158</v>
      </c>
      <c r="C135" s="172"/>
      <c r="D135" s="183"/>
      <c r="E135" s="173"/>
      <c r="F135" s="173"/>
    </row>
    <row r="136" spans="1:6" ht="28.5" customHeight="1">
      <c r="A136" s="172"/>
      <c r="B136" s="191" t="s">
        <v>159</v>
      </c>
      <c r="C136" s="172"/>
      <c r="D136" s="183"/>
      <c r="E136" s="173"/>
      <c r="F136" s="173"/>
    </row>
    <row r="137" spans="1:6" ht="36" customHeight="1">
      <c r="A137" s="172"/>
      <c r="B137" s="191"/>
      <c r="C137" s="172"/>
      <c r="D137" s="183"/>
      <c r="E137" s="173"/>
      <c r="F137" s="173"/>
    </row>
    <row r="138" spans="1:6" ht="68.25" customHeight="1">
      <c r="A138" s="172" t="s">
        <v>160</v>
      </c>
      <c r="B138" s="133" t="s">
        <v>161</v>
      </c>
      <c r="C138" s="172" t="s">
        <v>212</v>
      </c>
      <c r="D138" s="183" t="s">
        <v>129</v>
      </c>
      <c r="E138" s="173">
        <f>F138*12*4042</f>
        <v>80031.6</v>
      </c>
      <c r="F138" s="173">
        <v>1.65</v>
      </c>
    </row>
    <row r="139" spans="1:6" ht="28.5" customHeight="1">
      <c r="A139" s="172"/>
      <c r="B139" s="133" t="s">
        <v>162</v>
      </c>
      <c r="C139" s="172"/>
      <c r="D139" s="183"/>
      <c r="E139" s="173"/>
      <c r="F139" s="173"/>
    </row>
    <row r="140" spans="1:6" ht="27.75" customHeight="1">
      <c r="A140" s="172"/>
      <c r="B140" s="133" t="s">
        <v>163</v>
      </c>
      <c r="C140" s="172"/>
      <c r="D140" s="183"/>
      <c r="E140" s="173"/>
      <c r="F140" s="173"/>
    </row>
    <row r="141" spans="1:6" ht="36.75" customHeight="1">
      <c r="A141" s="172"/>
      <c r="B141" s="133" t="s">
        <v>164</v>
      </c>
      <c r="C141" s="172"/>
      <c r="D141" s="183"/>
      <c r="E141" s="173"/>
      <c r="F141" s="173"/>
    </row>
    <row r="142" spans="1:6" ht="22.5" customHeight="1">
      <c r="A142" s="172"/>
      <c r="B142" s="133" t="s">
        <v>165</v>
      </c>
      <c r="C142" s="172"/>
      <c r="D142" s="183"/>
      <c r="E142" s="173"/>
      <c r="F142" s="173"/>
    </row>
    <row r="143" spans="1:6" ht="42.75" customHeight="1">
      <c r="A143" s="172"/>
      <c r="B143" s="139" t="s">
        <v>166</v>
      </c>
      <c r="C143" s="172"/>
      <c r="D143" s="183"/>
      <c r="E143" s="173"/>
      <c r="F143" s="173"/>
    </row>
    <row r="144" spans="1:6" ht="24.75" customHeight="1">
      <c r="A144" s="172"/>
      <c r="B144" s="133" t="s">
        <v>167</v>
      </c>
      <c r="C144" s="172"/>
      <c r="D144" s="183"/>
      <c r="E144" s="173"/>
      <c r="F144" s="173"/>
    </row>
    <row r="145" spans="1:6" ht="39" customHeight="1">
      <c r="A145" s="172"/>
      <c r="B145" s="133" t="s">
        <v>168</v>
      </c>
      <c r="C145" s="172"/>
      <c r="D145" s="183"/>
      <c r="E145" s="173"/>
      <c r="F145" s="173"/>
    </row>
    <row r="146" spans="1:6" ht="24" customHeight="1">
      <c r="A146" s="172"/>
      <c r="B146" s="133" t="s">
        <v>169</v>
      </c>
      <c r="C146" s="172"/>
      <c r="D146" s="183"/>
      <c r="E146" s="173"/>
      <c r="F146" s="173"/>
    </row>
    <row r="147" spans="1:6" ht="24" customHeight="1">
      <c r="A147" s="172"/>
      <c r="B147" s="133" t="s">
        <v>170</v>
      </c>
      <c r="C147" s="172"/>
      <c r="D147" s="183"/>
      <c r="E147" s="173"/>
      <c r="F147" s="173"/>
    </row>
    <row r="148" spans="1:6" ht="30.75" customHeight="1">
      <c r="A148" s="172"/>
      <c r="B148" s="133" t="s">
        <v>171</v>
      </c>
      <c r="C148" s="172"/>
      <c r="D148" s="183"/>
      <c r="E148" s="173"/>
      <c r="F148" s="173"/>
    </row>
    <row r="149" spans="1:6" ht="18" hidden="1">
      <c r="A149" s="175"/>
      <c r="B149" s="124"/>
      <c r="C149" s="187"/>
      <c r="D149" s="178"/>
      <c r="E149" s="179"/>
      <c r="F149" s="179"/>
    </row>
    <row r="150" spans="1:6" ht="18" hidden="1">
      <c r="A150" s="175"/>
      <c r="B150" s="133"/>
      <c r="C150" s="187"/>
      <c r="D150" s="178"/>
      <c r="E150" s="179"/>
      <c r="F150" s="179"/>
    </row>
    <row r="151" spans="1:6" ht="18" hidden="1">
      <c r="A151" s="175"/>
      <c r="B151" s="124"/>
      <c r="C151" s="187"/>
      <c r="D151" s="178"/>
      <c r="E151" s="179"/>
      <c r="F151" s="179"/>
    </row>
    <row r="152" spans="1:6" ht="36">
      <c r="A152" s="172" t="s">
        <v>172</v>
      </c>
      <c r="B152" s="133" t="s">
        <v>173</v>
      </c>
      <c r="C152" s="172" t="s">
        <v>212</v>
      </c>
      <c r="D152" s="183" t="s">
        <v>128</v>
      </c>
      <c r="E152" s="173">
        <f>F152*12*4042</f>
        <v>291024</v>
      </c>
      <c r="F152" s="170">
        <v>6</v>
      </c>
    </row>
    <row r="153" spans="1:6" ht="39.75" customHeight="1">
      <c r="A153" s="172"/>
      <c r="B153" s="133" t="s">
        <v>174</v>
      </c>
      <c r="C153" s="172"/>
      <c r="D153" s="183"/>
      <c r="E153" s="173"/>
      <c r="F153" s="170"/>
    </row>
    <row r="154" spans="1:6" ht="38.25" customHeight="1">
      <c r="A154" s="172"/>
      <c r="B154" s="133" t="s">
        <v>175</v>
      </c>
      <c r="C154" s="172"/>
      <c r="D154" s="183"/>
      <c r="E154" s="173"/>
      <c r="F154" s="170"/>
    </row>
    <row r="155" spans="1:6" ht="36">
      <c r="A155" s="172"/>
      <c r="B155" s="133" t="s">
        <v>176</v>
      </c>
      <c r="C155" s="172"/>
      <c r="D155" s="183"/>
      <c r="E155" s="173"/>
      <c r="F155" s="170"/>
    </row>
    <row r="156" spans="1:7" ht="9" customHeight="1" hidden="1">
      <c r="A156" s="172"/>
      <c r="B156" s="133"/>
      <c r="C156" s="136"/>
      <c r="D156" s="134"/>
      <c r="E156" s="135"/>
      <c r="F156" s="126"/>
      <c r="G156" s="30"/>
    </row>
    <row r="157" spans="1:6" ht="24.75" customHeight="1">
      <c r="A157" s="164" t="s">
        <v>177</v>
      </c>
      <c r="B157" s="133" t="s">
        <v>178</v>
      </c>
      <c r="C157" s="180" t="s">
        <v>427</v>
      </c>
      <c r="D157" s="142" t="s">
        <v>353</v>
      </c>
      <c r="E157" s="202">
        <f>F157*12*4042</f>
        <v>263861.76</v>
      </c>
      <c r="F157" s="203">
        <v>5.44</v>
      </c>
    </row>
    <row r="158" spans="1:6" ht="24" customHeight="1">
      <c r="A158" s="165"/>
      <c r="B158" s="133" t="s">
        <v>179</v>
      </c>
      <c r="C158" s="181"/>
      <c r="D158" s="142" t="s">
        <v>353</v>
      </c>
      <c r="E158" s="202"/>
      <c r="F158" s="204"/>
    </row>
    <row r="159" spans="1:6" ht="35.25" customHeight="1">
      <c r="A159" s="165"/>
      <c r="B159" s="133" t="s">
        <v>180</v>
      </c>
      <c r="C159" s="181"/>
      <c r="D159" s="142" t="s">
        <v>354</v>
      </c>
      <c r="E159" s="202"/>
      <c r="F159" s="204"/>
    </row>
    <row r="160" spans="1:6" ht="0.75" customHeight="1">
      <c r="A160" s="165"/>
      <c r="B160" s="133"/>
      <c r="C160" s="181"/>
      <c r="D160" s="142"/>
      <c r="E160" s="202"/>
      <c r="F160" s="204"/>
    </row>
    <row r="161" spans="1:6" ht="36">
      <c r="A161" s="165"/>
      <c r="B161" s="133" t="s">
        <v>181</v>
      </c>
      <c r="C161" s="181"/>
      <c r="D161" s="142" t="s">
        <v>355</v>
      </c>
      <c r="E161" s="202"/>
      <c r="F161" s="204"/>
    </row>
    <row r="162" spans="1:6" ht="15" customHeight="1" hidden="1">
      <c r="A162" s="165"/>
      <c r="B162" s="133"/>
      <c r="C162" s="181"/>
      <c r="D162" s="142"/>
      <c r="E162" s="202"/>
      <c r="F162" s="204"/>
    </row>
    <row r="163" spans="1:6" ht="15" customHeight="1" hidden="1">
      <c r="A163" s="165"/>
      <c r="B163" s="133"/>
      <c r="C163" s="181"/>
      <c r="D163" s="142"/>
      <c r="E163" s="202"/>
      <c r="F163" s="204"/>
    </row>
    <row r="164" spans="1:6" ht="61.5" customHeight="1">
      <c r="A164" s="165"/>
      <c r="B164" s="133" t="s">
        <v>357</v>
      </c>
      <c r="C164" s="182"/>
      <c r="D164" s="142" t="s">
        <v>356</v>
      </c>
      <c r="E164" s="202"/>
      <c r="F164" s="204"/>
    </row>
    <row r="165" spans="1:6" ht="0.75" customHeight="1">
      <c r="A165" s="165"/>
      <c r="B165" s="133"/>
      <c r="C165" s="141"/>
      <c r="D165" s="144"/>
      <c r="E165" s="202"/>
      <c r="F165" s="204"/>
    </row>
    <row r="166" spans="1:6" ht="15" customHeight="1" hidden="1">
      <c r="A166" s="165"/>
      <c r="B166" s="143"/>
      <c r="C166" s="141"/>
      <c r="D166" s="144"/>
      <c r="E166" s="202"/>
      <c r="F166" s="204"/>
    </row>
    <row r="167" spans="1:6" ht="15" customHeight="1" hidden="1">
      <c r="A167" s="165"/>
      <c r="B167" s="133"/>
      <c r="C167" s="141"/>
      <c r="D167" s="144"/>
      <c r="E167" s="202"/>
      <c r="F167" s="204"/>
    </row>
    <row r="168" spans="1:6" ht="24.75" customHeight="1">
      <c r="A168" s="165"/>
      <c r="B168" s="133" t="s">
        <v>182</v>
      </c>
      <c r="C168" s="180" t="s">
        <v>427</v>
      </c>
      <c r="D168" s="142" t="s">
        <v>356</v>
      </c>
      <c r="E168" s="202"/>
      <c r="F168" s="204"/>
    </row>
    <row r="169" spans="1:6" ht="39" customHeight="1">
      <c r="A169" s="165"/>
      <c r="B169" s="133" t="s">
        <v>93</v>
      </c>
      <c r="C169" s="181"/>
      <c r="D169" s="142" t="s">
        <v>354</v>
      </c>
      <c r="E169" s="202"/>
      <c r="F169" s="204"/>
    </row>
    <row r="170" spans="1:6" ht="21.75" customHeight="1">
      <c r="A170" s="165"/>
      <c r="B170" s="133" t="s">
        <v>183</v>
      </c>
      <c r="C170" s="181"/>
      <c r="D170" s="199" t="s">
        <v>356</v>
      </c>
      <c r="E170" s="202"/>
      <c r="F170" s="204"/>
    </row>
    <row r="171" spans="1:6" ht="21" customHeight="1">
      <c r="A171" s="165"/>
      <c r="B171" s="140" t="s">
        <v>184</v>
      </c>
      <c r="C171" s="181"/>
      <c r="D171" s="200"/>
      <c r="E171" s="202"/>
      <c r="F171" s="204"/>
    </row>
    <row r="172" spans="1:6" ht="20.25" customHeight="1">
      <c r="A172" s="165"/>
      <c r="B172" s="140" t="s">
        <v>185</v>
      </c>
      <c r="C172" s="181"/>
      <c r="D172" s="200"/>
      <c r="E172" s="202"/>
      <c r="F172" s="204"/>
    </row>
    <row r="173" spans="1:6" ht="18.75" customHeight="1">
      <c r="A173" s="165"/>
      <c r="B173" s="140" t="s">
        <v>186</v>
      </c>
      <c r="C173" s="181"/>
      <c r="D173" s="200"/>
      <c r="E173" s="202"/>
      <c r="F173" s="204"/>
    </row>
    <row r="174" spans="1:6" ht="21" customHeight="1">
      <c r="A174" s="165"/>
      <c r="B174" s="140" t="s">
        <v>187</v>
      </c>
      <c r="C174" s="181"/>
      <c r="D174" s="200"/>
      <c r="E174" s="202"/>
      <c r="F174" s="204"/>
    </row>
    <row r="175" spans="1:6" ht="20.25" customHeight="1">
      <c r="A175" s="165"/>
      <c r="B175" s="140" t="s">
        <v>188</v>
      </c>
      <c r="C175" s="181"/>
      <c r="D175" s="200"/>
      <c r="E175" s="202"/>
      <c r="F175" s="204"/>
    </row>
    <row r="176" spans="1:6" ht="18.75" customHeight="1">
      <c r="A176" s="165"/>
      <c r="B176" s="140" t="s">
        <v>189</v>
      </c>
      <c r="C176" s="181"/>
      <c r="D176" s="200"/>
      <c r="E176" s="202"/>
      <c r="F176" s="204"/>
    </row>
    <row r="177" spans="1:6" ht="18" customHeight="1">
      <c r="A177" s="165"/>
      <c r="B177" s="140" t="s">
        <v>190</v>
      </c>
      <c r="C177" s="181"/>
      <c r="D177" s="200"/>
      <c r="E177" s="202"/>
      <c r="F177" s="204"/>
    </row>
    <row r="178" spans="1:6" ht="20.25" customHeight="1">
      <c r="A178" s="165"/>
      <c r="B178" s="140" t="s">
        <v>191</v>
      </c>
      <c r="C178" s="181"/>
      <c r="D178" s="200"/>
      <c r="E178" s="202"/>
      <c r="F178" s="204"/>
    </row>
    <row r="179" spans="1:6" ht="21" customHeight="1">
      <c r="A179" s="165"/>
      <c r="B179" s="140" t="s">
        <v>192</v>
      </c>
      <c r="C179" s="182"/>
      <c r="D179" s="201"/>
      <c r="E179" s="202"/>
      <c r="F179" s="204"/>
    </row>
    <row r="180" spans="1:6" ht="0.75" customHeight="1">
      <c r="A180" s="165"/>
      <c r="B180" s="140"/>
      <c r="C180" s="184" t="s">
        <v>427</v>
      </c>
      <c r="D180" s="185" t="s">
        <v>128</v>
      </c>
      <c r="E180" s="202"/>
      <c r="F180" s="204"/>
    </row>
    <row r="181" spans="1:6" ht="15" customHeight="1" hidden="1">
      <c r="A181" s="166"/>
      <c r="B181" s="140"/>
      <c r="C181" s="184"/>
      <c r="D181" s="185"/>
      <c r="E181" s="202"/>
      <c r="F181" s="205"/>
    </row>
    <row r="182" spans="1:6" ht="19.5" customHeight="1">
      <c r="A182" s="186" t="s">
        <v>196</v>
      </c>
      <c r="B182" s="133" t="s">
        <v>197</v>
      </c>
      <c r="C182" s="172" t="s">
        <v>427</v>
      </c>
      <c r="D182" s="183" t="s">
        <v>128</v>
      </c>
      <c r="E182" s="173">
        <f>F182*12*4042</f>
        <v>181890</v>
      </c>
      <c r="F182" s="170">
        <v>3.75</v>
      </c>
    </row>
    <row r="183" spans="1:6" ht="39" customHeight="1">
      <c r="A183" s="186"/>
      <c r="B183" s="140" t="s">
        <v>198</v>
      </c>
      <c r="C183" s="172"/>
      <c r="D183" s="183"/>
      <c r="E183" s="173"/>
      <c r="F183" s="170"/>
    </row>
    <row r="184" spans="1:6" ht="41.25" customHeight="1">
      <c r="A184" s="186"/>
      <c r="B184" s="140" t="s">
        <v>199</v>
      </c>
      <c r="C184" s="172"/>
      <c r="D184" s="183"/>
      <c r="E184" s="173"/>
      <c r="F184" s="170"/>
    </row>
    <row r="185" spans="1:6" ht="26.25" customHeight="1">
      <c r="A185" s="186"/>
      <c r="B185" s="140" t="s">
        <v>200</v>
      </c>
      <c r="C185" s="172"/>
      <c r="D185" s="183"/>
      <c r="E185" s="173"/>
      <c r="F185" s="170"/>
    </row>
    <row r="186" spans="1:6" ht="27" customHeight="1">
      <c r="A186" s="186"/>
      <c r="B186" s="140" t="s">
        <v>201</v>
      </c>
      <c r="C186" s="172"/>
      <c r="D186" s="183"/>
      <c r="E186" s="173"/>
      <c r="F186" s="170"/>
    </row>
    <row r="187" spans="1:6" ht="27" customHeight="1">
      <c r="A187" s="186"/>
      <c r="B187" s="140" t="s">
        <v>202</v>
      </c>
      <c r="C187" s="172"/>
      <c r="D187" s="183"/>
      <c r="E187" s="173"/>
      <c r="F187" s="170"/>
    </row>
    <row r="188" spans="1:6" ht="0.75" customHeight="1">
      <c r="A188" s="186"/>
      <c r="B188" s="140"/>
      <c r="C188" s="172"/>
      <c r="D188" s="183"/>
      <c r="E188" s="173"/>
      <c r="F188" s="170"/>
    </row>
    <row r="189" spans="1:6" ht="41.25" customHeight="1">
      <c r="A189" s="186"/>
      <c r="B189" s="140" t="s">
        <v>479</v>
      </c>
      <c r="C189" s="172"/>
      <c r="D189" s="183"/>
      <c r="E189" s="173"/>
      <c r="F189" s="170"/>
    </row>
    <row r="190" spans="1:6" ht="64.5" customHeight="1">
      <c r="A190" s="186"/>
      <c r="B190" s="140" t="s">
        <v>480</v>
      </c>
      <c r="C190" s="172"/>
      <c r="D190" s="183"/>
      <c r="E190" s="173"/>
      <c r="F190" s="170"/>
    </row>
    <row r="191" spans="1:6" ht="27" customHeight="1">
      <c r="A191" s="164" t="s">
        <v>203</v>
      </c>
      <c r="B191" s="133" t="s">
        <v>204</v>
      </c>
      <c r="C191" s="172" t="s">
        <v>427</v>
      </c>
      <c r="D191" s="183" t="s">
        <v>128</v>
      </c>
      <c r="E191" s="173">
        <f>F191*12*4042</f>
        <v>97008</v>
      </c>
      <c r="F191" s="170">
        <v>2</v>
      </c>
    </row>
    <row r="192" spans="1:6" ht="26.25" customHeight="1">
      <c r="A192" s="165"/>
      <c r="B192" s="140" t="s">
        <v>205</v>
      </c>
      <c r="C192" s="172"/>
      <c r="D192" s="183"/>
      <c r="E192" s="173"/>
      <c r="F192" s="170"/>
    </row>
    <row r="193" spans="1:6" ht="26.25" customHeight="1">
      <c r="A193" s="165"/>
      <c r="B193" s="140" t="s">
        <v>206</v>
      </c>
      <c r="C193" s="172"/>
      <c r="D193" s="183"/>
      <c r="E193" s="173"/>
      <c r="F193" s="170"/>
    </row>
    <row r="194" spans="1:6" ht="27" customHeight="1">
      <c r="A194" s="165"/>
      <c r="B194" s="140" t="s">
        <v>207</v>
      </c>
      <c r="C194" s="172"/>
      <c r="D194" s="183"/>
      <c r="E194" s="173"/>
      <c r="F194" s="170"/>
    </row>
    <row r="195" spans="1:6" ht="30" customHeight="1">
      <c r="A195" s="165"/>
      <c r="B195" s="145" t="s">
        <v>208</v>
      </c>
      <c r="C195" s="172"/>
      <c r="D195" s="183"/>
      <c r="E195" s="173"/>
      <c r="F195" s="170"/>
    </row>
    <row r="196" spans="1:6" ht="24.75" customHeight="1">
      <c r="A196" s="165"/>
      <c r="B196" s="140" t="s">
        <v>209</v>
      </c>
      <c r="C196" s="172"/>
      <c r="D196" s="183"/>
      <c r="E196" s="173"/>
      <c r="F196" s="170"/>
    </row>
    <row r="197" spans="1:6" ht="28.5" customHeight="1">
      <c r="A197" s="165"/>
      <c r="B197" s="140" t="s">
        <v>211</v>
      </c>
      <c r="C197" s="172"/>
      <c r="D197" s="183"/>
      <c r="E197" s="173"/>
      <c r="F197" s="170"/>
    </row>
    <row r="198" spans="1:6" ht="41.25" customHeight="1">
      <c r="A198" s="166"/>
      <c r="B198" s="140" t="s">
        <v>210</v>
      </c>
      <c r="C198" s="172"/>
      <c r="D198" s="183"/>
      <c r="E198" s="173"/>
      <c r="F198" s="170"/>
    </row>
    <row r="199" spans="1:6" ht="114.75" customHeight="1">
      <c r="A199" s="158"/>
      <c r="B199" s="140" t="s">
        <v>481</v>
      </c>
      <c r="C199" s="136" t="s">
        <v>212</v>
      </c>
      <c r="D199" s="134" t="s">
        <v>129</v>
      </c>
      <c r="E199" s="135">
        <f>F199*12*4042</f>
        <v>230394</v>
      </c>
      <c r="F199" s="126">
        <v>4.75</v>
      </c>
    </row>
    <row r="200" spans="1:8" ht="245.25" customHeight="1">
      <c r="A200" s="136" t="s">
        <v>193</v>
      </c>
      <c r="B200" s="146"/>
      <c r="C200" s="136" t="s">
        <v>426</v>
      </c>
      <c r="D200" s="134" t="s">
        <v>128</v>
      </c>
      <c r="E200" s="135">
        <f>F200*12*4042</f>
        <v>48504</v>
      </c>
      <c r="F200" s="126">
        <v>1</v>
      </c>
      <c r="H200" t="s">
        <v>436</v>
      </c>
    </row>
    <row r="201" spans="1:6" ht="18" hidden="1">
      <c r="A201" s="136"/>
      <c r="B201" s="146"/>
      <c r="C201" s="136"/>
      <c r="D201" s="134"/>
      <c r="E201" s="135"/>
      <c r="F201" s="126"/>
    </row>
    <row r="202" spans="1:6" ht="108">
      <c r="A202" s="136" t="s">
        <v>194</v>
      </c>
      <c r="B202" s="133" t="s">
        <v>195</v>
      </c>
      <c r="C202" s="136" t="s">
        <v>212</v>
      </c>
      <c r="D202" s="134" t="s">
        <v>132</v>
      </c>
      <c r="E202" s="135">
        <f>F202*12*4042</f>
        <v>31527.6</v>
      </c>
      <c r="F202" s="135">
        <v>0.65</v>
      </c>
    </row>
    <row r="203" spans="1:6" ht="40.5" customHeight="1">
      <c r="A203" s="198" t="s">
        <v>131</v>
      </c>
      <c r="B203" s="159" t="s">
        <v>478</v>
      </c>
      <c r="C203" s="164" t="s">
        <v>427</v>
      </c>
      <c r="D203" s="167" t="s">
        <v>128</v>
      </c>
      <c r="E203" s="162">
        <f>F203*12*4042</f>
        <v>9700.8</v>
      </c>
      <c r="F203" s="162">
        <v>0.2</v>
      </c>
    </row>
    <row r="204" spans="1:6" ht="147.75" customHeight="1">
      <c r="A204" s="198"/>
      <c r="B204" s="160"/>
      <c r="C204" s="165"/>
      <c r="D204" s="168"/>
      <c r="E204" s="163"/>
      <c r="F204" s="163"/>
    </row>
    <row r="205" spans="1:6" ht="18" customHeight="1" hidden="1">
      <c r="A205" s="198"/>
      <c r="B205" s="161"/>
      <c r="C205" s="166"/>
      <c r="D205" s="169"/>
      <c r="E205" s="147"/>
      <c r="F205" s="147"/>
    </row>
    <row r="206" spans="1:7" ht="18">
      <c r="A206" s="148" t="s">
        <v>435</v>
      </c>
      <c r="B206" s="148"/>
      <c r="C206" s="125"/>
      <c r="D206" s="118"/>
      <c r="E206" s="126">
        <f>F206*12*4042</f>
        <v>1805803.92</v>
      </c>
      <c r="F206" s="126">
        <f>SUM(F9:F203)</f>
        <v>37.23</v>
      </c>
      <c r="G206" s="112">
        <f>SUM(F12:F205)</f>
        <v>32.85</v>
      </c>
    </row>
    <row r="207" spans="1:7" ht="48" customHeight="1">
      <c r="A207" s="150"/>
      <c r="B207" s="150"/>
      <c r="C207" s="155"/>
      <c r="D207" s="156"/>
      <c r="E207" s="156"/>
      <c r="F207" s="157"/>
      <c r="G207" s="110"/>
    </row>
    <row r="208" spans="1:7" ht="18">
      <c r="A208" s="196" t="s">
        <v>51</v>
      </c>
      <c r="B208" s="196"/>
      <c r="C208" s="196"/>
      <c r="D208" s="196"/>
      <c r="E208" s="196"/>
      <c r="F208" s="196"/>
      <c r="G208" s="110"/>
    </row>
    <row r="209" spans="1:7" ht="15.75">
      <c r="A209" s="197"/>
      <c r="B209" s="197"/>
      <c r="C209" s="197"/>
      <c r="D209" s="197"/>
      <c r="E209" s="197"/>
      <c r="F209" s="197"/>
      <c r="G209" s="110"/>
    </row>
    <row r="210" spans="3:7" ht="15">
      <c r="C210" s="110"/>
      <c r="D210" s="111"/>
      <c r="E210" s="111"/>
      <c r="F210" s="113"/>
      <c r="G210" s="110"/>
    </row>
    <row r="211" spans="3:7" ht="15">
      <c r="C211" s="110"/>
      <c r="D211" s="110"/>
      <c r="E211" s="114"/>
      <c r="F211" s="115"/>
      <c r="G211" s="110"/>
    </row>
    <row r="212" spans="3:7" ht="15">
      <c r="C212" s="110"/>
      <c r="D212" s="110"/>
      <c r="E212" s="116"/>
      <c r="F212" s="112"/>
      <c r="G212" s="110"/>
    </row>
    <row r="213" spans="3:7" ht="15">
      <c r="C213" s="110"/>
      <c r="D213" s="111"/>
      <c r="E213" s="117"/>
      <c r="F213" s="115"/>
      <c r="G213" s="110"/>
    </row>
    <row r="214" spans="3:7" ht="15">
      <c r="C214" s="110"/>
      <c r="D214" s="110"/>
      <c r="E214" s="110"/>
      <c r="F214" s="110"/>
      <c r="G214" s="110"/>
    </row>
    <row r="215" spans="3:7" ht="15">
      <c r="C215" s="110"/>
      <c r="D215" s="110"/>
      <c r="E215" s="110"/>
      <c r="F215" s="110"/>
      <c r="G215" s="110"/>
    </row>
    <row r="216" spans="4:5" ht="15">
      <c r="D216" s="117"/>
      <c r="E216" s="33"/>
    </row>
    <row r="217" ht="15">
      <c r="E217" s="33"/>
    </row>
  </sheetData>
  <sheetProtection/>
  <mergeCells count="120">
    <mergeCell ref="F89:F93"/>
    <mergeCell ref="C69:C75"/>
    <mergeCell ref="F22:F26"/>
    <mergeCell ref="E22:E26"/>
    <mergeCell ref="D22:D26"/>
    <mergeCell ref="E51:E54"/>
    <mergeCell ref="F44:F50"/>
    <mergeCell ref="C51:C54"/>
    <mergeCell ref="C34:C43"/>
    <mergeCell ref="F51:F54"/>
    <mergeCell ref="C182:C190"/>
    <mergeCell ref="D182:D190"/>
    <mergeCell ref="E182:E190"/>
    <mergeCell ref="D170:D179"/>
    <mergeCell ref="F152:F155"/>
    <mergeCell ref="E152:E155"/>
    <mergeCell ref="E157:E181"/>
    <mergeCell ref="F157:F181"/>
    <mergeCell ref="C168:C179"/>
    <mergeCell ref="A112:A115"/>
    <mergeCell ref="A157:A181"/>
    <mergeCell ref="A89:A93"/>
    <mergeCell ref="A94:A104"/>
    <mergeCell ref="A208:F208"/>
    <mergeCell ref="A209:F209"/>
    <mergeCell ref="A203:A205"/>
    <mergeCell ref="A149:A151"/>
    <mergeCell ref="A152:A156"/>
    <mergeCell ref="A191:A198"/>
    <mergeCell ref="A22:A26"/>
    <mergeCell ref="A34:A43"/>
    <mergeCell ref="A51:A54"/>
    <mergeCell ref="A55:A68"/>
    <mergeCell ref="A133:A137"/>
    <mergeCell ref="A182:A190"/>
    <mergeCell ref="A76:A87"/>
    <mergeCell ref="A105:A111"/>
    <mergeCell ref="A116:A132"/>
    <mergeCell ref="A138:A148"/>
    <mergeCell ref="A69:A75"/>
    <mergeCell ref="A27:A33"/>
    <mergeCell ref="D27:D33"/>
    <mergeCell ref="C44:C50"/>
    <mergeCell ref="D44:D50"/>
    <mergeCell ref="A44:A50"/>
    <mergeCell ref="D34:D43"/>
    <mergeCell ref="F94:F104"/>
    <mergeCell ref="E94:E104"/>
    <mergeCell ref="F69:F75"/>
    <mergeCell ref="D89:D93"/>
    <mergeCell ref="B136:B137"/>
    <mergeCell ref="D133:D137"/>
    <mergeCell ref="C133:C137"/>
    <mergeCell ref="D105:D111"/>
    <mergeCell ref="D94:D104"/>
    <mergeCell ref="C95:C104"/>
    <mergeCell ref="C22:C25"/>
    <mergeCell ref="C76:C87"/>
    <mergeCell ref="F55:F68"/>
    <mergeCell ref="E44:E50"/>
    <mergeCell ref="F34:F43"/>
    <mergeCell ref="F76:F87"/>
    <mergeCell ref="A2:F2"/>
    <mergeCell ref="A3:F3"/>
    <mergeCell ref="A4:F4"/>
    <mergeCell ref="C12:C21"/>
    <mergeCell ref="D12:D21"/>
    <mergeCell ref="E12:E21"/>
    <mergeCell ref="F12:F21"/>
    <mergeCell ref="A12:A21"/>
    <mergeCell ref="E105:E111"/>
    <mergeCell ref="C105:C111"/>
    <mergeCell ref="D152:D155"/>
    <mergeCell ref="C152:C155"/>
    <mergeCell ref="E133:E137"/>
    <mergeCell ref="D138:D148"/>
    <mergeCell ref="C116:C132"/>
    <mergeCell ref="D116:D132"/>
    <mergeCell ref="E116:E132"/>
    <mergeCell ref="C149:C151"/>
    <mergeCell ref="F149:F151"/>
    <mergeCell ref="F133:F137"/>
    <mergeCell ref="C138:C148"/>
    <mergeCell ref="E138:E148"/>
    <mergeCell ref="F138:F148"/>
    <mergeCell ref="D191:D198"/>
    <mergeCell ref="E191:E198"/>
    <mergeCell ref="C180:C181"/>
    <mergeCell ref="D180:D181"/>
    <mergeCell ref="F191:F198"/>
    <mergeCell ref="D149:D151"/>
    <mergeCell ref="E149:E151"/>
    <mergeCell ref="F182:F190"/>
    <mergeCell ref="C157:C164"/>
    <mergeCell ref="F27:F33"/>
    <mergeCell ref="C89:C93"/>
    <mergeCell ref="F116:F132"/>
    <mergeCell ref="C112:C115"/>
    <mergeCell ref="D112:D115"/>
    <mergeCell ref="E112:E115"/>
    <mergeCell ref="F112:F115"/>
    <mergeCell ref="E89:E93"/>
    <mergeCell ref="C55:C68"/>
    <mergeCell ref="C27:C33"/>
    <mergeCell ref="E27:E33"/>
    <mergeCell ref="E69:E75"/>
    <mergeCell ref="D69:D75"/>
    <mergeCell ref="D76:D87"/>
    <mergeCell ref="E34:E43"/>
    <mergeCell ref="D51:D54"/>
    <mergeCell ref="B203:B205"/>
    <mergeCell ref="F203:F204"/>
    <mergeCell ref="C203:C205"/>
    <mergeCell ref="D203:D205"/>
    <mergeCell ref="E203:E204"/>
    <mergeCell ref="E55:E68"/>
    <mergeCell ref="E76:E87"/>
    <mergeCell ref="D55:D68"/>
    <mergeCell ref="F105:F111"/>
    <mergeCell ref="C191:C198"/>
  </mergeCells>
  <printOptions/>
  <pageMargins left="0.3937007874015748" right="0.3937007874015748" top="0.31496062992125984" bottom="0.31496062992125984" header="0.31496062992125984" footer="0.5118110236220472"/>
  <pageSetup fitToHeight="7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0"/>
  <sheetViews>
    <sheetView zoomScale="91" zoomScaleNormal="91" zoomScalePageLayoutView="0" workbookViewId="0" topLeftCell="A109">
      <selection activeCell="X197" sqref="X197"/>
    </sheetView>
  </sheetViews>
  <sheetFormatPr defaultColWidth="9.140625" defaultRowHeight="15"/>
  <cols>
    <col min="1" max="1" width="43.57421875" style="0" customWidth="1"/>
    <col min="2" max="2" width="21.28125" style="0" hidden="1" customWidth="1"/>
    <col min="3" max="3" width="16.57421875" style="0" customWidth="1"/>
    <col min="4" max="4" width="16.421875" style="0" hidden="1" customWidth="1"/>
    <col min="5" max="5" width="17.7109375" style="0" hidden="1" customWidth="1"/>
    <col min="6" max="6" width="18.7109375" style="0" customWidth="1"/>
    <col min="7" max="7" width="20.00390625" style="0" hidden="1" customWidth="1"/>
    <col min="8" max="8" width="20.8515625" style="0" hidden="1" customWidth="1"/>
    <col min="9" max="9" width="21.57421875" style="0" hidden="1" customWidth="1"/>
    <col min="10" max="10" width="19.421875" style="0" hidden="1" customWidth="1"/>
    <col min="11" max="11" width="20.28125" style="0" hidden="1" customWidth="1"/>
    <col min="12" max="12" width="23.00390625" style="0" hidden="1" customWidth="1"/>
    <col min="13" max="13" width="20.57421875" style="95" hidden="1" customWidth="1"/>
    <col min="14" max="14" width="19.421875" style="95" hidden="1" customWidth="1"/>
    <col min="15" max="15" width="20.57421875" style="0" hidden="1" customWidth="1"/>
    <col min="16" max="16" width="21.00390625" style="0" hidden="1" customWidth="1"/>
    <col min="17" max="17" width="22.57421875" style="0" hidden="1" customWidth="1"/>
    <col min="18" max="18" width="21.57421875" style="0" hidden="1" customWidth="1"/>
    <col min="19" max="19" width="23.140625" style="95" hidden="1" customWidth="1"/>
    <col min="20" max="20" width="22.421875" style="95" hidden="1" customWidth="1"/>
    <col min="21" max="21" width="22.140625" style="0" hidden="1" customWidth="1"/>
    <col min="22" max="22" width="20.140625" style="0" hidden="1" customWidth="1"/>
    <col min="23" max="23" width="21.28125" style="0" customWidth="1"/>
    <col min="24" max="24" width="21.57421875" style="0" customWidth="1"/>
    <col min="25" max="25" width="22.28125" style="95" customWidth="1"/>
    <col min="26" max="26" width="23.140625" style="95" customWidth="1"/>
    <col min="27" max="27" width="24.8515625" style="95" hidden="1" customWidth="1"/>
    <col min="28" max="28" width="23.57421875" style="95" hidden="1" customWidth="1"/>
    <col min="29" max="29" width="21.00390625" style="95" hidden="1" customWidth="1"/>
    <col min="30" max="30" width="25.57421875" style="95" hidden="1" customWidth="1"/>
  </cols>
  <sheetData>
    <row r="1" spans="1:30" ht="15">
      <c r="A1" s="48" t="s">
        <v>223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94"/>
      <c r="N1" s="94"/>
      <c r="O1" s="48"/>
      <c r="P1" s="48"/>
      <c r="Q1" s="48"/>
      <c r="R1" s="48"/>
      <c r="S1" s="94"/>
      <c r="T1" s="94"/>
      <c r="U1" s="48"/>
      <c r="V1" s="48"/>
      <c r="W1" s="48"/>
      <c r="X1" s="48"/>
      <c r="Y1" s="94"/>
      <c r="Z1" s="94"/>
      <c r="AA1" s="94"/>
      <c r="AB1" s="94"/>
      <c r="AC1" s="94"/>
      <c r="AD1" s="94"/>
    </row>
    <row r="2" spans="1:30" ht="15">
      <c r="A2" s="48" t="s">
        <v>224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94"/>
      <c r="N2" s="94"/>
      <c r="O2" s="48"/>
      <c r="P2" s="48"/>
      <c r="Q2" s="48"/>
      <c r="R2" s="48"/>
      <c r="S2" s="94"/>
      <c r="T2" s="94"/>
      <c r="U2" s="48"/>
      <c r="V2" s="48"/>
      <c r="W2" s="48"/>
      <c r="X2" s="48"/>
      <c r="Y2" s="94"/>
      <c r="Z2" s="94"/>
      <c r="AA2" s="94"/>
      <c r="AB2" s="94"/>
      <c r="AC2" s="94"/>
      <c r="AD2" s="94"/>
    </row>
    <row r="3" spans="1:6" ht="15" hidden="1">
      <c r="A3" s="319"/>
      <c r="B3" s="319"/>
      <c r="C3" s="319"/>
      <c r="D3" s="319"/>
      <c r="E3" s="319"/>
      <c r="F3" s="319"/>
    </row>
    <row r="4" spans="1:6" ht="15" hidden="1">
      <c r="A4" s="2"/>
      <c r="B4" s="2"/>
      <c r="C4" s="2"/>
      <c r="D4" s="2"/>
      <c r="E4" s="2"/>
      <c r="F4" s="2"/>
    </row>
    <row r="5" spans="1:10" ht="15">
      <c r="A5" s="2"/>
      <c r="B5" s="2"/>
      <c r="C5" s="2"/>
      <c r="D5" s="2"/>
      <c r="E5" s="2"/>
      <c r="F5" s="2"/>
      <c r="G5" s="28" t="s">
        <v>437</v>
      </c>
      <c r="H5" s="29">
        <f>'[2]Лист1'!$F$17</f>
        <v>4162790</v>
      </c>
      <c r="I5" s="29"/>
      <c r="J5" s="29"/>
    </row>
    <row r="6" spans="1:30" ht="195">
      <c r="A6" s="3" t="s">
        <v>213</v>
      </c>
      <c r="B6" s="3" t="s">
        <v>266</v>
      </c>
      <c r="C6" s="3" t="s">
        <v>425</v>
      </c>
      <c r="D6" s="3" t="s">
        <v>263</v>
      </c>
      <c r="E6" s="3" t="s">
        <v>264</v>
      </c>
      <c r="F6" s="3" t="s">
        <v>265</v>
      </c>
      <c r="G6" s="44" t="s">
        <v>476</v>
      </c>
      <c r="H6" s="44" t="s">
        <v>1</v>
      </c>
      <c r="I6" s="44" t="s">
        <v>2</v>
      </c>
      <c r="J6" s="44" t="s">
        <v>3</v>
      </c>
      <c r="K6" s="45" t="s">
        <v>41</v>
      </c>
      <c r="L6" s="45" t="s">
        <v>42</v>
      </c>
      <c r="M6" s="45" t="s">
        <v>10</v>
      </c>
      <c r="N6" s="45" t="s">
        <v>11</v>
      </c>
      <c r="O6" s="44" t="s">
        <v>13</v>
      </c>
      <c r="P6" s="44" t="s">
        <v>17</v>
      </c>
      <c r="Q6" s="45" t="s">
        <v>15</v>
      </c>
      <c r="R6" s="45" t="s">
        <v>18</v>
      </c>
      <c r="S6" s="45" t="s">
        <v>20</v>
      </c>
      <c r="T6" s="45" t="s">
        <v>22</v>
      </c>
      <c r="U6" s="44" t="s">
        <v>28</v>
      </c>
      <c r="V6" s="44" t="s">
        <v>29</v>
      </c>
      <c r="W6" s="44" t="s">
        <v>30</v>
      </c>
      <c r="X6" s="44" t="s">
        <v>31</v>
      </c>
      <c r="Y6" s="45" t="s">
        <v>32</v>
      </c>
      <c r="Z6" s="45" t="s">
        <v>33</v>
      </c>
      <c r="AA6" s="45" t="s">
        <v>43</v>
      </c>
      <c r="AB6" s="45" t="s">
        <v>44</v>
      </c>
      <c r="AC6" s="45" t="s">
        <v>46</v>
      </c>
      <c r="AD6" s="45" t="s">
        <v>45</v>
      </c>
    </row>
    <row r="7" spans="1:30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3" t="s">
        <v>4</v>
      </c>
      <c r="H7" s="43" t="s">
        <v>8</v>
      </c>
      <c r="I7" s="43" t="s">
        <v>5</v>
      </c>
      <c r="J7" s="43" t="s">
        <v>9</v>
      </c>
      <c r="K7" s="89" t="s">
        <v>5</v>
      </c>
      <c r="L7" s="89" t="s">
        <v>9</v>
      </c>
      <c r="M7" s="45" t="s">
        <v>6</v>
      </c>
      <c r="N7" s="45" t="s">
        <v>7</v>
      </c>
      <c r="O7" s="44" t="s">
        <v>12</v>
      </c>
      <c r="P7" s="45" t="s">
        <v>14</v>
      </c>
      <c r="Q7" s="45" t="s">
        <v>16</v>
      </c>
      <c r="R7" s="43" t="s">
        <v>19</v>
      </c>
      <c r="S7" s="90" t="s">
        <v>21</v>
      </c>
      <c r="T7" s="90" t="s">
        <v>23</v>
      </c>
      <c r="U7" s="43" t="s">
        <v>24</v>
      </c>
      <c r="V7" s="43" t="s">
        <v>25</v>
      </c>
      <c r="W7" s="46" t="s">
        <v>26</v>
      </c>
      <c r="X7" s="46" t="s">
        <v>27</v>
      </c>
      <c r="Y7" s="104" t="s">
        <v>34</v>
      </c>
      <c r="Z7" s="104" t="s">
        <v>35</v>
      </c>
      <c r="AA7" s="104" t="s">
        <v>38</v>
      </c>
      <c r="AB7" s="104" t="s">
        <v>39</v>
      </c>
      <c r="AC7" s="104" t="s">
        <v>36</v>
      </c>
      <c r="AD7" s="104" t="s">
        <v>37</v>
      </c>
    </row>
    <row r="8" spans="1:30" ht="15.75" customHeight="1">
      <c r="A8" s="228" t="s">
        <v>222</v>
      </c>
      <c r="B8" s="5" t="s">
        <v>474</v>
      </c>
      <c r="C8" s="307" t="s">
        <v>426</v>
      </c>
      <c r="D8" s="236">
        <v>85842</v>
      </c>
      <c r="E8" s="236">
        <f>D8*'[1]Прил 5 Расчет стоим 1 чел.часа '!$C$14</f>
        <v>26808457</v>
      </c>
      <c r="F8" s="239">
        <f>E8/H5/12</f>
        <v>0.537</v>
      </c>
      <c r="G8" s="225">
        <f>F8</f>
        <v>0.537</v>
      </c>
      <c r="H8" s="225">
        <f>G8</f>
        <v>0.537</v>
      </c>
      <c r="I8" s="225">
        <f>F8</f>
        <v>0.537</v>
      </c>
      <c r="J8" s="225">
        <f>F8</f>
        <v>0.537</v>
      </c>
      <c r="K8" s="225">
        <f>F8*2</f>
        <v>1.074</v>
      </c>
      <c r="L8" s="225">
        <f>F8*2</f>
        <v>1.074</v>
      </c>
      <c r="M8" s="216">
        <f>F8</f>
        <v>0.537</v>
      </c>
      <c r="N8" s="216">
        <f>F8</f>
        <v>0.537</v>
      </c>
      <c r="O8" s="225">
        <f>F8</f>
        <v>0.537</v>
      </c>
      <c r="P8" s="225">
        <f>F8</f>
        <v>0.537</v>
      </c>
      <c r="Q8" s="225">
        <f>F8</f>
        <v>0.537</v>
      </c>
      <c r="R8" s="225">
        <f>F8</f>
        <v>0.537</v>
      </c>
      <c r="S8" s="216">
        <f>F8</f>
        <v>0.537</v>
      </c>
      <c r="T8" s="216">
        <f>F8</f>
        <v>0.537</v>
      </c>
      <c r="U8" s="225">
        <f>F8</f>
        <v>0.537</v>
      </c>
      <c r="V8" s="225">
        <f>F8</f>
        <v>0.537</v>
      </c>
      <c r="W8" s="225">
        <f>F8</f>
        <v>0.537</v>
      </c>
      <c r="X8" s="225">
        <f>F8</f>
        <v>0.537</v>
      </c>
      <c r="Y8" s="216">
        <f>F8</f>
        <v>0.537</v>
      </c>
      <c r="Z8" s="216">
        <f>F8</f>
        <v>0.537</v>
      </c>
      <c r="AA8" s="216">
        <f>F8</f>
        <v>0.537</v>
      </c>
      <c r="AB8" s="216">
        <f>F8</f>
        <v>0.537</v>
      </c>
      <c r="AC8" s="216">
        <f>F8</f>
        <v>0.537</v>
      </c>
      <c r="AD8" s="216">
        <f>F8</f>
        <v>0.537</v>
      </c>
    </row>
    <row r="9" spans="1:30" ht="3" customHeight="1">
      <c r="A9" s="229"/>
      <c r="B9" s="5" t="s">
        <v>279</v>
      </c>
      <c r="C9" s="308"/>
      <c r="D9" s="237"/>
      <c r="E9" s="237"/>
      <c r="F9" s="240"/>
      <c r="G9" s="222"/>
      <c r="H9" s="222"/>
      <c r="I9" s="233"/>
      <c r="J9" s="233"/>
      <c r="K9" s="222"/>
      <c r="L9" s="222"/>
      <c r="M9" s="208"/>
      <c r="N9" s="208"/>
      <c r="O9" s="222"/>
      <c r="P9" s="222"/>
      <c r="Q9" s="222"/>
      <c r="R9" s="222"/>
      <c r="S9" s="208"/>
      <c r="T9" s="208"/>
      <c r="U9" s="222"/>
      <c r="V9" s="222"/>
      <c r="W9" s="222"/>
      <c r="X9" s="222"/>
      <c r="Y9" s="208"/>
      <c r="Z9" s="208"/>
      <c r="AA9" s="208"/>
      <c r="AB9" s="208"/>
      <c r="AC9" s="208"/>
      <c r="AD9" s="208"/>
    </row>
    <row r="10" spans="1:30" ht="6" customHeight="1">
      <c r="A10" s="229"/>
      <c r="B10" s="5" t="s">
        <v>280</v>
      </c>
      <c r="C10" s="308"/>
      <c r="D10" s="237"/>
      <c r="E10" s="237"/>
      <c r="F10" s="240"/>
      <c r="G10" s="222"/>
      <c r="H10" s="222"/>
      <c r="I10" s="233"/>
      <c r="J10" s="233"/>
      <c r="K10" s="222"/>
      <c r="L10" s="222"/>
      <c r="M10" s="208"/>
      <c r="N10" s="208"/>
      <c r="O10" s="222"/>
      <c r="P10" s="222"/>
      <c r="Q10" s="222"/>
      <c r="R10" s="222"/>
      <c r="S10" s="208"/>
      <c r="T10" s="208"/>
      <c r="U10" s="222"/>
      <c r="V10" s="222"/>
      <c r="W10" s="222"/>
      <c r="X10" s="222"/>
      <c r="Y10" s="208"/>
      <c r="Z10" s="208"/>
      <c r="AA10" s="208"/>
      <c r="AB10" s="208"/>
      <c r="AC10" s="208"/>
      <c r="AD10" s="208"/>
    </row>
    <row r="11" spans="1:30" ht="4.5" customHeight="1">
      <c r="A11" s="229"/>
      <c r="B11" s="5" t="s">
        <v>281</v>
      </c>
      <c r="C11" s="308"/>
      <c r="D11" s="237"/>
      <c r="E11" s="237"/>
      <c r="F11" s="240"/>
      <c r="G11" s="222"/>
      <c r="H11" s="222"/>
      <c r="I11" s="233"/>
      <c r="J11" s="233"/>
      <c r="K11" s="222"/>
      <c r="L11" s="222"/>
      <c r="M11" s="209"/>
      <c r="N11" s="209"/>
      <c r="O11" s="223"/>
      <c r="P11" s="223"/>
      <c r="Q11" s="223"/>
      <c r="R11" s="223"/>
      <c r="S11" s="209"/>
      <c r="T11" s="209"/>
      <c r="U11" s="223"/>
      <c r="V11" s="223"/>
      <c r="W11" s="223"/>
      <c r="X11" s="223"/>
      <c r="Y11" s="209"/>
      <c r="Z11" s="209"/>
      <c r="AA11" s="209"/>
      <c r="AB11" s="209"/>
      <c r="AC11" s="209"/>
      <c r="AD11" s="209"/>
    </row>
    <row r="12" spans="1:30" ht="13.5" customHeight="1" hidden="1">
      <c r="A12" s="229"/>
      <c r="B12" s="5" t="s">
        <v>225</v>
      </c>
      <c r="C12" s="308"/>
      <c r="D12" s="237"/>
      <c r="E12" s="237"/>
      <c r="F12" s="240"/>
      <c r="G12" s="222"/>
      <c r="H12" s="222"/>
      <c r="I12" s="81"/>
      <c r="J12" s="81"/>
      <c r="K12" s="222"/>
      <c r="L12" s="222"/>
      <c r="M12" s="96"/>
      <c r="N12" s="96"/>
      <c r="O12" s="49"/>
      <c r="P12" s="49"/>
      <c r="Q12" s="49"/>
      <c r="R12" s="49"/>
      <c r="S12" s="96"/>
      <c r="T12" s="96"/>
      <c r="U12" s="49"/>
      <c r="V12" s="49"/>
      <c r="W12" s="49"/>
      <c r="X12" s="49"/>
      <c r="Y12" s="96"/>
      <c r="Z12" s="96"/>
      <c r="AA12" s="96"/>
      <c r="AB12" s="96"/>
      <c r="AC12" s="96"/>
      <c r="AD12" s="96"/>
    </row>
    <row r="13" spans="1:30" ht="6.75" customHeight="1" hidden="1">
      <c r="A13" s="229"/>
      <c r="B13" s="5" t="s">
        <v>282</v>
      </c>
      <c r="C13" s="308"/>
      <c r="D13" s="237"/>
      <c r="E13" s="237"/>
      <c r="F13" s="240"/>
      <c r="G13" s="222"/>
      <c r="H13" s="222"/>
      <c r="I13" s="81"/>
      <c r="J13" s="81"/>
      <c r="K13" s="222"/>
      <c r="L13" s="222"/>
      <c r="M13" s="96"/>
      <c r="N13" s="96"/>
      <c r="O13" s="49"/>
      <c r="P13" s="49"/>
      <c r="Q13" s="49"/>
      <c r="R13" s="49"/>
      <c r="S13" s="96"/>
      <c r="T13" s="96"/>
      <c r="U13" s="49"/>
      <c r="V13" s="49"/>
      <c r="W13" s="49"/>
      <c r="X13" s="49"/>
      <c r="Y13" s="96"/>
      <c r="Z13" s="96"/>
      <c r="AA13" s="96"/>
      <c r="AB13" s="96"/>
      <c r="AC13" s="96"/>
      <c r="AD13" s="96"/>
    </row>
    <row r="14" spans="1:30" ht="5.25" customHeight="1" hidden="1">
      <c r="A14" s="229"/>
      <c r="B14" s="5" t="s">
        <v>283</v>
      </c>
      <c r="C14" s="308"/>
      <c r="D14" s="237"/>
      <c r="E14" s="237"/>
      <c r="F14" s="240"/>
      <c r="G14" s="222"/>
      <c r="H14" s="222"/>
      <c r="I14" s="81"/>
      <c r="J14" s="81"/>
      <c r="K14" s="222"/>
      <c r="L14" s="222"/>
      <c r="M14" s="96"/>
      <c r="N14" s="96"/>
      <c r="O14" s="49"/>
      <c r="P14" s="49"/>
      <c r="Q14" s="49"/>
      <c r="R14" s="49"/>
      <c r="S14" s="96"/>
      <c r="T14" s="96"/>
      <c r="U14" s="49"/>
      <c r="V14" s="49"/>
      <c r="W14" s="49"/>
      <c r="X14" s="49"/>
      <c r="Y14" s="96"/>
      <c r="Z14" s="96"/>
      <c r="AA14" s="96"/>
      <c r="AB14" s="96"/>
      <c r="AC14" s="96"/>
      <c r="AD14" s="96"/>
    </row>
    <row r="15" spans="1:30" ht="18" customHeight="1" hidden="1">
      <c r="A15" s="229"/>
      <c r="B15" s="5" t="s">
        <v>284</v>
      </c>
      <c r="C15" s="308"/>
      <c r="D15" s="237"/>
      <c r="E15" s="237"/>
      <c r="F15" s="240"/>
      <c r="G15" s="222"/>
      <c r="H15" s="222"/>
      <c r="I15" s="81"/>
      <c r="J15" s="81"/>
      <c r="K15" s="222"/>
      <c r="L15" s="222"/>
      <c r="M15" s="96"/>
      <c r="N15" s="96"/>
      <c r="O15" s="49"/>
      <c r="P15" s="49"/>
      <c r="Q15" s="49"/>
      <c r="R15" s="49"/>
      <c r="S15" s="96"/>
      <c r="T15" s="96"/>
      <c r="U15" s="49"/>
      <c r="V15" s="49"/>
      <c r="W15" s="49"/>
      <c r="X15" s="49"/>
      <c r="Y15" s="96"/>
      <c r="Z15" s="96"/>
      <c r="AA15" s="96"/>
      <c r="AB15" s="96"/>
      <c r="AC15" s="96"/>
      <c r="AD15" s="96"/>
    </row>
    <row r="16" spans="1:30" ht="18.75" hidden="1">
      <c r="A16" s="229"/>
      <c r="B16" s="5" t="s">
        <v>285</v>
      </c>
      <c r="C16" s="308"/>
      <c r="D16" s="237"/>
      <c r="E16" s="237"/>
      <c r="F16" s="240"/>
      <c r="G16" s="222"/>
      <c r="H16" s="222"/>
      <c r="I16" s="81"/>
      <c r="J16" s="81"/>
      <c r="K16" s="222"/>
      <c r="L16" s="222"/>
      <c r="M16" s="96"/>
      <c r="N16" s="96"/>
      <c r="O16" s="49"/>
      <c r="P16" s="49"/>
      <c r="Q16" s="49"/>
      <c r="R16" s="49"/>
      <c r="S16" s="96"/>
      <c r="T16" s="96"/>
      <c r="U16" s="49"/>
      <c r="V16" s="49"/>
      <c r="W16" s="49"/>
      <c r="X16" s="49"/>
      <c r="Y16" s="96"/>
      <c r="Z16" s="96"/>
      <c r="AA16" s="96"/>
      <c r="AB16" s="96"/>
      <c r="AC16" s="96"/>
      <c r="AD16" s="96"/>
    </row>
    <row r="17" spans="1:30" ht="10.5" customHeight="1" hidden="1">
      <c r="A17" s="230"/>
      <c r="B17" s="5" t="s">
        <v>286</v>
      </c>
      <c r="C17" s="309"/>
      <c r="D17" s="238"/>
      <c r="E17" s="238"/>
      <c r="F17" s="241"/>
      <c r="G17" s="223"/>
      <c r="H17" s="223"/>
      <c r="I17" s="82"/>
      <c r="J17" s="82"/>
      <c r="K17" s="223"/>
      <c r="L17" s="223"/>
      <c r="M17" s="96"/>
      <c r="N17" s="96"/>
      <c r="O17" s="49"/>
      <c r="P17" s="49"/>
      <c r="Q17" s="49"/>
      <c r="R17" s="49"/>
      <c r="S17" s="96"/>
      <c r="T17" s="96"/>
      <c r="U17" s="49"/>
      <c r="V17" s="49"/>
      <c r="W17" s="49"/>
      <c r="X17" s="49"/>
      <c r="Y17" s="96"/>
      <c r="Z17" s="96"/>
      <c r="AA17" s="96"/>
      <c r="AB17" s="96"/>
      <c r="AC17" s="96"/>
      <c r="AD17" s="96"/>
    </row>
    <row r="18" spans="1:30" ht="14.25" customHeight="1">
      <c r="A18" s="228" t="s">
        <v>214</v>
      </c>
      <c r="B18" s="5" t="s">
        <v>287</v>
      </c>
      <c r="C18" s="307" t="s">
        <v>426</v>
      </c>
      <c r="D18" s="236">
        <v>21570</v>
      </c>
      <c r="E18" s="320">
        <f>D18*'[1]Прил 5 Расчет стоим 1 чел.часа '!$C$14</f>
        <v>6736311</v>
      </c>
      <c r="F18" s="310">
        <f>E18/H5/12</f>
        <v>0.135</v>
      </c>
      <c r="G18" s="213">
        <f>F18</f>
        <v>0.135</v>
      </c>
      <c r="H18" s="213">
        <f>F18</f>
        <v>0.135</v>
      </c>
      <c r="I18" s="213"/>
      <c r="J18" s="213"/>
      <c r="K18" s="213"/>
      <c r="L18" s="224"/>
      <c r="M18" s="207">
        <f>F18</f>
        <v>0.135</v>
      </c>
      <c r="N18" s="207">
        <f>F18</f>
        <v>0.135</v>
      </c>
      <c r="O18" s="213">
        <f>F18</f>
        <v>0.135</v>
      </c>
      <c r="P18" s="213">
        <f>F18</f>
        <v>0.135</v>
      </c>
      <c r="Q18" s="213">
        <f>F18</f>
        <v>0.135</v>
      </c>
      <c r="R18" s="213">
        <f>F18</f>
        <v>0.135</v>
      </c>
      <c r="S18" s="207">
        <f>F18</f>
        <v>0.135</v>
      </c>
      <c r="T18" s="207">
        <f>F18</f>
        <v>0.135</v>
      </c>
      <c r="U18" s="213">
        <f>F18</f>
        <v>0.135</v>
      </c>
      <c r="V18" s="213">
        <f>F18</f>
        <v>0.135</v>
      </c>
      <c r="W18" s="213">
        <f>F18</f>
        <v>0.135</v>
      </c>
      <c r="X18" s="213">
        <f>F18</f>
        <v>0.135</v>
      </c>
      <c r="Y18" s="207">
        <f>F18</f>
        <v>0.135</v>
      </c>
      <c r="Z18" s="207">
        <f>F18</f>
        <v>0.135</v>
      </c>
      <c r="AA18" s="207">
        <f>F18</f>
        <v>0.135</v>
      </c>
      <c r="AB18" s="207">
        <f>F18</f>
        <v>0.135</v>
      </c>
      <c r="AC18" s="216">
        <f>F18</f>
        <v>0.135</v>
      </c>
      <c r="AD18" s="207">
        <f>F18</f>
        <v>0.135</v>
      </c>
    </row>
    <row r="19" spans="1:30" ht="3.75" customHeight="1">
      <c r="A19" s="229"/>
      <c r="B19" s="7" t="s">
        <v>288</v>
      </c>
      <c r="C19" s="308"/>
      <c r="D19" s="237"/>
      <c r="E19" s="321"/>
      <c r="F19" s="311"/>
      <c r="G19" s="222"/>
      <c r="H19" s="222"/>
      <c r="I19" s="214"/>
      <c r="J19" s="214"/>
      <c r="K19" s="222"/>
      <c r="L19" s="222"/>
      <c r="M19" s="208"/>
      <c r="N19" s="208"/>
      <c r="O19" s="222"/>
      <c r="P19" s="222"/>
      <c r="Q19" s="222"/>
      <c r="R19" s="222"/>
      <c r="S19" s="208"/>
      <c r="T19" s="208"/>
      <c r="U19" s="222"/>
      <c r="V19" s="222"/>
      <c r="W19" s="222"/>
      <c r="X19" s="222"/>
      <c r="Y19" s="208"/>
      <c r="Z19" s="208"/>
      <c r="AA19" s="208"/>
      <c r="AB19" s="208"/>
      <c r="AC19" s="208"/>
      <c r="AD19" s="208"/>
    </row>
    <row r="20" spans="1:30" ht="3.75" customHeight="1">
      <c r="A20" s="229"/>
      <c r="B20" s="7" t="s">
        <v>433</v>
      </c>
      <c r="C20" s="308"/>
      <c r="D20" s="237"/>
      <c r="E20" s="321"/>
      <c r="F20" s="311"/>
      <c r="G20" s="222"/>
      <c r="H20" s="222"/>
      <c r="I20" s="214"/>
      <c r="J20" s="214"/>
      <c r="K20" s="222"/>
      <c r="L20" s="222"/>
      <c r="M20" s="209"/>
      <c r="N20" s="209"/>
      <c r="O20" s="223"/>
      <c r="P20" s="223"/>
      <c r="Q20" s="223"/>
      <c r="R20" s="223"/>
      <c r="S20" s="209"/>
      <c r="T20" s="209"/>
      <c r="U20" s="223"/>
      <c r="V20" s="223"/>
      <c r="W20" s="223"/>
      <c r="X20" s="223"/>
      <c r="Y20" s="209"/>
      <c r="Z20" s="209"/>
      <c r="AA20" s="209"/>
      <c r="AB20" s="209"/>
      <c r="AC20" s="208"/>
      <c r="AD20" s="209"/>
    </row>
    <row r="21" spans="1:30" ht="9" customHeight="1" hidden="1">
      <c r="A21" s="229"/>
      <c r="B21" s="7" t="s">
        <v>469</v>
      </c>
      <c r="C21" s="309"/>
      <c r="D21" s="238"/>
      <c r="E21" s="322"/>
      <c r="F21" s="312"/>
      <c r="G21" s="223"/>
      <c r="H21" s="223"/>
      <c r="I21" s="82"/>
      <c r="J21" s="82"/>
      <c r="K21" s="223"/>
      <c r="L21" s="223"/>
      <c r="M21" s="96"/>
      <c r="N21" s="96"/>
      <c r="O21" s="49"/>
      <c r="P21" s="49"/>
      <c r="Q21" s="49"/>
      <c r="R21" s="49"/>
      <c r="S21" s="96"/>
      <c r="T21" s="96"/>
      <c r="U21" s="49"/>
      <c r="V21" s="49"/>
      <c r="W21" s="49"/>
      <c r="X21" s="49"/>
      <c r="Y21" s="96"/>
      <c r="Z21" s="96"/>
      <c r="AA21" s="96"/>
      <c r="AB21" s="96"/>
      <c r="AC21" s="209"/>
      <c r="AD21" s="96"/>
    </row>
    <row r="22" spans="1:30" ht="57">
      <c r="A22" s="230"/>
      <c r="B22" s="7" t="s">
        <v>434</v>
      </c>
      <c r="C22" s="22" t="s">
        <v>427</v>
      </c>
      <c r="D22" s="18">
        <v>54458</v>
      </c>
      <c r="E22" s="18">
        <f>D22*'[1]Прил 5 Расчет стоим 1 чел.часа '!$B$14</f>
        <v>13312258</v>
      </c>
      <c r="F22" s="50">
        <f>E22/H5/12</f>
        <v>0.266</v>
      </c>
      <c r="G22" s="51">
        <f>F22</f>
        <v>0.266</v>
      </c>
      <c r="H22" s="51">
        <f>G22</f>
        <v>0.266</v>
      </c>
      <c r="I22" s="51"/>
      <c r="J22" s="51"/>
      <c r="K22" s="49"/>
      <c r="L22" s="49"/>
      <c r="M22" s="97">
        <f>F22</f>
        <v>0.266</v>
      </c>
      <c r="N22" s="97">
        <f>F22</f>
        <v>0.266</v>
      </c>
      <c r="O22" s="51">
        <f>F22</f>
        <v>0.266</v>
      </c>
      <c r="P22" s="51">
        <f>F22</f>
        <v>0.266</v>
      </c>
      <c r="Q22" s="51">
        <f>F22</f>
        <v>0.266</v>
      </c>
      <c r="R22" s="51">
        <f>F22</f>
        <v>0.266</v>
      </c>
      <c r="S22" s="97">
        <f>F22</f>
        <v>0.266</v>
      </c>
      <c r="T22" s="97">
        <f>F22</f>
        <v>0.266</v>
      </c>
      <c r="U22" s="51">
        <f>F22</f>
        <v>0.266</v>
      </c>
      <c r="V22" s="51">
        <f>F22</f>
        <v>0.266</v>
      </c>
      <c r="W22" s="51">
        <f>F22</f>
        <v>0.266</v>
      </c>
      <c r="X22" s="51">
        <f>F22</f>
        <v>0.266</v>
      </c>
      <c r="Y22" s="97">
        <f>F22</f>
        <v>0.266</v>
      </c>
      <c r="Z22" s="97">
        <f>F22</f>
        <v>0.266</v>
      </c>
      <c r="AA22" s="97">
        <f>F22</f>
        <v>0.266</v>
      </c>
      <c r="AB22" s="97">
        <f>F22</f>
        <v>0.266</v>
      </c>
      <c r="AC22" s="97">
        <f>F22</f>
        <v>0.266</v>
      </c>
      <c r="AD22" s="97">
        <f>F22</f>
        <v>0.266</v>
      </c>
    </row>
    <row r="23" spans="1:30" ht="16.5" customHeight="1">
      <c r="A23" s="228" t="s">
        <v>215</v>
      </c>
      <c r="B23" s="6" t="s">
        <v>289</v>
      </c>
      <c r="C23" s="323" t="s">
        <v>426</v>
      </c>
      <c r="D23" s="236">
        <v>116385</v>
      </c>
      <c r="E23" s="236">
        <f>D23*'[1]Прил 5 Расчет стоим 1 чел.часа '!$C$14</f>
        <v>36347036</v>
      </c>
      <c r="F23" s="239">
        <f>E23/H5/12</f>
        <v>0.728</v>
      </c>
      <c r="G23" s="225">
        <f>F23</f>
        <v>0.728</v>
      </c>
      <c r="H23" s="225">
        <f>G23</f>
        <v>0.728</v>
      </c>
      <c r="I23" s="225">
        <f>F23</f>
        <v>0.728</v>
      </c>
      <c r="J23" s="225">
        <f>F23</f>
        <v>0.728</v>
      </c>
      <c r="K23" s="225">
        <f>F23</f>
        <v>0.728</v>
      </c>
      <c r="L23" s="225">
        <f>F23</f>
        <v>0.728</v>
      </c>
      <c r="M23" s="216">
        <f>F23</f>
        <v>0.728</v>
      </c>
      <c r="N23" s="216">
        <f>F23</f>
        <v>0.728</v>
      </c>
      <c r="O23" s="225">
        <f>F23</f>
        <v>0.728</v>
      </c>
      <c r="P23" s="225">
        <f>F23</f>
        <v>0.728</v>
      </c>
      <c r="Q23" s="225">
        <f>F23</f>
        <v>0.728</v>
      </c>
      <c r="R23" s="225">
        <f>F23</f>
        <v>0.728</v>
      </c>
      <c r="S23" s="216">
        <f>F23</f>
        <v>0.728</v>
      </c>
      <c r="T23" s="216">
        <f>F23</f>
        <v>0.728</v>
      </c>
      <c r="U23" s="225">
        <f>F23</f>
        <v>0.728</v>
      </c>
      <c r="V23" s="225">
        <f>F23</f>
        <v>0.728</v>
      </c>
      <c r="W23" s="225">
        <f>F23</f>
        <v>0.728</v>
      </c>
      <c r="X23" s="225">
        <f>F23</f>
        <v>0.728</v>
      </c>
      <c r="Y23" s="216">
        <f>F23</f>
        <v>0.728</v>
      </c>
      <c r="Z23" s="216">
        <f>F23</f>
        <v>0.728</v>
      </c>
      <c r="AA23" s="216">
        <f>F23</f>
        <v>0.728</v>
      </c>
      <c r="AB23" s="216">
        <f>F23</f>
        <v>0.728</v>
      </c>
      <c r="AC23" s="216">
        <f>F23</f>
        <v>0.728</v>
      </c>
      <c r="AD23" s="216">
        <f>F23</f>
        <v>0.728</v>
      </c>
    </row>
    <row r="24" spans="1:30" ht="25.5" customHeight="1">
      <c r="A24" s="229"/>
      <c r="B24" s="5" t="s">
        <v>290</v>
      </c>
      <c r="C24" s="324"/>
      <c r="D24" s="237"/>
      <c r="E24" s="237"/>
      <c r="F24" s="240"/>
      <c r="G24" s="222"/>
      <c r="H24" s="222"/>
      <c r="I24" s="233"/>
      <c r="J24" s="233"/>
      <c r="K24" s="222"/>
      <c r="L24" s="222"/>
      <c r="M24" s="209"/>
      <c r="N24" s="209"/>
      <c r="O24" s="223"/>
      <c r="P24" s="223"/>
      <c r="Q24" s="223"/>
      <c r="R24" s="223"/>
      <c r="S24" s="209"/>
      <c r="T24" s="209"/>
      <c r="U24" s="223"/>
      <c r="V24" s="223"/>
      <c r="W24" s="223"/>
      <c r="X24" s="223"/>
      <c r="Y24" s="209"/>
      <c r="Z24" s="209"/>
      <c r="AA24" s="209"/>
      <c r="AB24" s="209"/>
      <c r="AC24" s="209"/>
      <c r="AD24" s="209"/>
    </row>
    <row r="25" spans="1:30" ht="57" customHeight="1" hidden="1">
      <c r="A25" s="229"/>
      <c r="B25" s="6" t="s">
        <v>291</v>
      </c>
      <c r="C25" s="324"/>
      <c r="D25" s="237"/>
      <c r="E25" s="237"/>
      <c r="F25" s="240"/>
      <c r="G25" s="222"/>
      <c r="H25" s="222"/>
      <c r="I25" s="81"/>
      <c r="J25" s="81"/>
      <c r="K25" s="222"/>
      <c r="L25" s="222"/>
      <c r="M25" s="96"/>
      <c r="N25" s="96"/>
      <c r="O25" s="49"/>
      <c r="P25" s="49"/>
      <c r="Q25" s="49"/>
      <c r="R25" s="49"/>
      <c r="S25" s="96"/>
      <c r="T25" s="96"/>
      <c r="U25" s="49"/>
      <c r="V25" s="49"/>
      <c r="W25" s="49"/>
      <c r="X25" s="49"/>
      <c r="Y25" s="96"/>
      <c r="Z25" s="96"/>
      <c r="AA25" s="96"/>
      <c r="AB25" s="96"/>
      <c r="AC25" s="96"/>
      <c r="AD25" s="96"/>
    </row>
    <row r="26" spans="1:30" ht="114" customHeight="1" hidden="1">
      <c r="A26" s="229"/>
      <c r="B26" s="6" t="s">
        <v>292</v>
      </c>
      <c r="C26" s="324"/>
      <c r="D26" s="237"/>
      <c r="E26" s="237"/>
      <c r="F26" s="240"/>
      <c r="G26" s="222"/>
      <c r="H26" s="222"/>
      <c r="I26" s="81"/>
      <c r="J26" s="81"/>
      <c r="K26" s="222"/>
      <c r="L26" s="222"/>
      <c r="M26" s="96"/>
      <c r="N26" s="96"/>
      <c r="O26" s="49"/>
      <c r="P26" s="49"/>
      <c r="Q26" s="49"/>
      <c r="R26" s="49"/>
      <c r="S26" s="96"/>
      <c r="T26" s="96"/>
      <c r="U26" s="49"/>
      <c r="V26" s="49"/>
      <c r="W26" s="49"/>
      <c r="X26" s="49"/>
      <c r="Y26" s="96"/>
      <c r="Z26" s="96"/>
      <c r="AA26" s="96"/>
      <c r="AB26" s="96"/>
      <c r="AC26" s="96"/>
      <c r="AD26" s="96"/>
    </row>
    <row r="27" spans="1:30" ht="114" customHeight="1" hidden="1">
      <c r="A27" s="229"/>
      <c r="B27" s="7" t="s">
        <v>293</v>
      </c>
      <c r="C27" s="324"/>
      <c r="D27" s="237"/>
      <c r="E27" s="237"/>
      <c r="F27" s="240"/>
      <c r="G27" s="222"/>
      <c r="H27" s="222"/>
      <c r="I27" s="81"/>
      <c r="J27" s="81"/>
      <c r="K27" s="222"/>
      <c r="L27" s="222"/>
      <c r="M27" s="96"/>
      <c r="N27" s="96"/>
      <c r="O27" s="49"/>
      <c r="P27" s="49"/>
      <c r="Q27" s="49"/>
      <c r="R27" s="49"/>
      <c r="S27" s="96"/>
      <c r="T27" s="96"/>
      <c r="U27" s="49"/>
      <c r="V27" s="49"/>
      <c r="W27" s="49"/>
      <c r="X27" s="49"/>
      <c r="Y27" s="96"/>
      <c r="Z27" s="96"/>
      <c r="AA27" s="96"/>
      <c r="AB27" s="96"/>
      <c r="AC27" s="96"/>
      <c r="AD27" s="96"/>
    </row>
    <row r="28" spans="1:30" ht="42.75" customHeight="1" hidden="1">
      <c r="A28" s="229"/>
      <c r="B28" s="7" t="s">
        <v>294</v>
      </c>
      <c r="C28" s="324"/>
      <c r="D28" s="237"/>
      <c r="E28" s="237"/>
      <c r="F28" s="240"/>
      <c r="G28" s="222"/>
      <c r="H28" s="222"/>
      <c r="I28" s="81"/>
      <c r="J28" s="81"/>
      <c r="K28" s="222"/>
      <c r="L28" s="222"/>
      <c r="M28" s="96"/>
      <c r="N28" s="96"/>
      <c r="O28" s="49"/>
      <c r="P28" s="49"/>
      <c r="Q28" s="49"/>
      <c r="R28" s="49"/>
      <c r="S28" s="96"/>
      <c r="T28" s="96"/>
      <c r="U28" s="49"/>
      <c r="V28" s="49"/>
      <c r="W28" s="49"/>
      <c r="X28" s="49"/>
      <c r="Y28" s="96"/>
      <c r="Z28" s="96"/>
      <c r="AA28" s="96"/>
      <c r="AB28" s="96"/>
      <c r="AC28" s="96"/>
      <c r="AD28" s="96"/>
    </row>
    <row r="29" spans="1:30" ht="42.75" customHeight="1" hidden="1">
      <c r="A29" s="230"/>
      <c r="B29" s="7" t="s">
        <v>470</v>
      </c>
      <c r="C29" s="325"/>
      <c r="D29" s="238"/>
      <c r="E29" s="238"/>
      <c r="F29" s="241"/>
      <c r="G29" s="223"/>
      <c r="H29" s="223"/>
      <c r="I29" s="82"/>
      <c r="J29" s="82"/>
      <c r="K29" s="223"/>
      <c r="L29" s="223"/>
      <c r="M29" s="96"/>
      <c r="N29" s="96"/>
      <c r="O29" s="49"/>
      <c r="P29" s="49"/>
      <c r="Q29" s="49"/>
      <c r="R29" s="49"/>
      <c r="S29" s="96"/>
      <c r="T29" s="96"/>
      <c r="U29" s="49"/>
      <c r="V29" s="49"/>
      <c r="W29" s="49"/>
      <c r="X29" s="49"/>
      <c r="Y29" s="96"/>
      <c r="Z29" s="96"/>
      <c r="AA29" s="96"/>
      <c r="AB29" s="96"/>
      <c r="AC29" s="96"/>
      <c r="AD29" s="96"/>
    </row>
    <row r="30" spans="1:30" ht="35.25" customHeight="1">
      <c r="A30" s="228" t="s">
        <v>216</v>
      </c>
      <c r="B30" s="5" t="s">
        <v>295</v>
      </c>
      <c r="C30" s="307" t="s">
        <v>426</v>
      </c>
      <c r="D30" s="236">
        <v>48708</v>
      </c>
      <c r="E30" s="236">
        <f>D30*'[1]Прил 5 Расчет стоим 1 чел.часа '!$C$14</f>
        <v>15211508</v>
      </c>
      <c r="F30" s="310">
        <f>E30/H5/12</f>
        <v>0.305</v>
      </c>
      <c r="G30" s="213">
        <f>F30</f>
        <v>0.305</v>
      </c>
      <c r="H30" s="213">
        <f>G30</f>
        <v>0.305</v>
      </c>
      <c r="I30" s="213">
        <f>F30</f>
        <v>0.305</v>
      </c>
      <c r="J30" s="213">
        <f>F30</f>
        <v>0.305</v>
      </c>
      <c r="K30" s="213">
        <f>F30*2</f>
        <v>0.61</v>
      </c>
      <c r="L30" s="213">
        <f>G30*2</f>
        <v>0.61</v>
      </c>
      <c r="M30" s="207">
        <f>F30</f>
        <v>0.305</v>
      </c>
      <c r="N30" s="207">
        <f>F30</f>
        <v>0.305</v>
      </c>
      <c r="O30" s="213">
        <f>F30</f>
        <v>0.305</v>
      </c>
      <c r="P30" s="213">
        <f>F30</f>
        <v>0.305</v>
      </c>
      <c r="Q30" s="213">
        <f>F30</f>
        <v>0.305</v>
      </c>
      <c r="R30" s="213">
        <f>F30</f>
        <v>0.305</v>
      </c>
      <c r="S30" s="226">
        <f>F30</f>
        <v>0.305</v>
      </c>
      <c r="T30" s="207">
        <f>F30</f>
        <v>0.305</v>
      </c>
      <c r="U30" s="213">
        <f>F30</f>
        <v>0.305</v>
      </c>
      <c r="V30" s="213">
        <f>F30</f>
        <v>0.305</v>
      </c>
      <c r="W30" s="213">
        <f>F30</f>
        <v>0.305</v>
      </c>
      <c r="X30" s="213">
        <f>F30</f>
        <v>0.305</v>
      </c>
      <c r="Y30" s="207">
        <f>F30</f>
        <v>0.305</v>
      </c>
      <c r="Z30" s="207">
        <f>F30</f>
        <v>0.305</v>
      </c>
      <c r="AA30" s="207">
        <f>F30</f>
        <v>0.305</v>
      </c>
      <c r="AB30" s="207">
        <f>F30</f>
        <v>0.305</v>
      </c>
      <c r="AC30" s="207">
        <f>F30</f>
        <v>0.305</v>
      </c>
      <c r="AD30" s="207">
        <f>F30</f>
        <v>0.305</v>
      </c>
    </row>
    <row r="31" spans="1:30" ht="17.25" customHeight="1">
      <c r="A31" s="229"/>
      <c r="B31" s="6" t="s">
        <v>296</v>
      </c>
      <c r="C31" s="308"/>
      <c r="D31" s="237"/>
      <c r="E31" s="237"/>
      <c r="F31" s="311"/>
      <c r="G31" s="222"/>
      <c r="H31" s="222"/>
      <c r="I31" s="214"/>
      <c r="J31" s="214"/>
      <c r="K31" s="222"/>
      <c r="L31" s="222"/>
      <c r="M31" s="209"/>
      <c r="N31" s="209"/>
      <c r="O31" s="223"/>
      <c r="P31" s="223"/>
      <c r="Q31" s="215"/>
      <c r="R31" s="215"/>
      <c r="S31" s="227"/>
      <c r="T31" s="209"/>
      <c r="U31" s="223"/>
      <c r="V31" s="223"/>
      <c r="W31" s="223"/>
      <c r="X31" s="223"/>
      <c r="Y31" s="209"/>
      <c r="Z31" s="209"/>
      <c r="AA31" s="209"/>
      <c r="AB31" s="209"/>
      <c r="AC31" s="209"/>
      <c r="AD31" s="209"/>
    </row>
    <row r="32" spans="1:30" ht="18.75" hidden="1">
      <c r="A32" s="229"/>
      <c r="B32" s="6" t="s">
        <v>297</v>
      </c>
      <c r="C32" s="308"/>
      <c r="D32" s="237"/>
      <c r="E32" s="237"/>
      <c r="F32" s="311"/>
      <c r="G32" s="222"/>
      <c r="H32" s="222"/>
      <c r="I32" s="81"/>
      <c r="J32" s="81"/>
      <c r="K32" s="222"/>
      <c r="L32" s="222"/>
      <c r="M32" s="96"/>
      <c r="N32" s="96"/>
      <c r="O32" s="49"/>
      <c r="P32" s="49"/>
      <c r="Q32" s="49"/>
      <c r="R32" s="49"/>
      <c r="S32" s="96"/>
      <c r="T32" s="96"/>
      <c r="U32" s="49"/>
      <c r="V32" s="49"/>
      <c r="W32" s="49"/>
      <c r="X32" s="49"/>
      <c r="Y32" s="96"/>
      <c r="Z32" s="96"/>
      <c r="AA32" s="96"/>
      <c r="AB32" s="96"/>
      <c r="AC32" s="96"/>
      <c r="AD32" s="96"/>
    </row>
    <row r="33" spans="1:30" ht="85.5" hidden="1">
      <c r="A33" s="229"/>
      <c r="B33" s="9" t="s">
        <v>298</v>
      </c>
      <c r="C33" s="308"/>
      <c r="D33" s="237"/>
      <c r="E33" s="237"/>
      <c r="F33" s="311"/>
      <c r="G33" s="222"/>
      <c r="H33" s="222"/>
      <c r="I33" s="81"/>
      <c r="J33" s="81"/>
      <c r="K33" s="222"/>
      <c r="L33" s="222"/>
      <c r="M33" s="96"/>
      <c r="N33" s="96"/>
      <c r="O33" s="49"/>
      <c r="P33" s="49"/>
      <c r="Q33" s="49"/>
      <c r="R33" s="49"/>
      <c r="S33" s="96"/>
      <c r="T33" s="96"/>
      <c r="U33" s="49"/>
      <c r="V33" s="49"/>
      <c r="W33" s="49"/>
      <c r="X33" s="49"/>
      <c r="Y33" s="96"/>
      <c r="Z33" s="96"/>
      <c r="AA33" s="96"/>
      <c r="AB33" s="96"/>
      <c r="AC33" s="96"/>
      <c r="AD33" s="96"/>
    </row>
    <row r="34" spans="1:30" ht="28.5" hidden="1">
      <c r="A34" s="229"/>
      <c r="B34" s="9" t="s">
        <v>299</v>
      </c>
      <c r="C34" s="308"/>
      <c r="D34" s="237"/>
      <c r="E34" s="237"/>
      <c r="F34" s="311"/>
      <c r="G34" s="222"/>
      <c r="H34" s="222"/>
      <c r="I34" s="81"/>
      <c r="J34" s="81"/>
      <c r="K34" s="222"/>
      <c r="L34" s="222"/>
      <c r="M34" s="96"/>
      <c r="N34" s="96"/>
      <c r="O34" s="49"/>
      <c r="P34" s="49"/>
      <c r="Q34" s="49"/>
      <c r="R34" s="49"/>
      <c r="S34" s="96"/>
      <c r="T34" s="96"/>
      <c r="U34" s="49"/>
      <c r="V34" s="49"/>
      <c r="W34" s="49"/>
      <c r="X34" s="49"/>
      <c r="Y34" s="96"/>
      <c r="Z34" s="96"/>
      <c r="AA34" s="96"/>
      <c r="AB34" s="96"/>
      <c r="AC34" s="96"/>
      <c r="AD34" s="96"/>
    </row>
    <row r="35" spans="1:30" ht="42.75" hidden="1">
      <c r="A35" s="229"/>
      <c r="B35" s="6" t="s">
        <v>300</v>
      </c>
      <c r="C35" s="308"/>
      <c r="D35" s="237"/>
      <c r="E35" s="237"/>
      <c r="F35" s="311"/>
      <c r="G35" s="222"/>
      <c r="H35" s="222"/>
      <c r="I35" s="81"/>
      <c r="J35" s="81"/>
      <c r="K35" s="222"/>
      <c r="L35" s="222"/>
      <c r="M35" s="96"/>
      <c r="N35" s="96"/>
      <c r="O35" s="49"/>
      <c r="P35" s="49"/>
      <c r="Q35" s="49"/>
      <c r="R35" s="49"/>
      <c r="S35" s="96"/>
      <c r="T35" s="96"/>
      <c r="U35" s="49"/>
      <c r="V35" s="49"/>
      <c r="W35" s="49"/>
      <c r="X35" s="49"/>
      <c r="Y35" s="96"/>
      <c r="Z35" s="96"/>
      <c r="AA35" s="96"/>
      <c r="AB35" s="96"/>
      <c r="AC35" s="96"/>
      <c r="AD35" s="96"/>
    </row>
    <row r="36" spans="1:30" ht="42.75" hidden="1">
      <c r="A36" s="229"/>
      <c r="B36" s="5" t="s">
        <v>301</v>
      </c>
      <c r="C36" s="308"/>
      <c r="D36" s="237"/>
      <c r="E36" s="237"/>
      <c r="F36" s="311"/>
      <c r="G36" s="222"/>
      <c r="H36" s="222"/>
      <c r="I36" s="81"/>
      <c r="J36" s="81"/>
      <c r="K36" s="222"/>
      <c r="L36" s="222"/>
      <c r="M36" s="96"/>
      <c r="N36" s="96"/>
      <c r="O36" s="49"/>
      <c r="P36" s="49"/>
      <c r="Q36" s="49"/>
      <c r="R36" s="49"/>
      <c r="S36" s="96"/>
      <c r="T36" s="96"/>
      <c r="U36" s="49"/>
      <c r="V36" s="49"/>
      <c r="W36" s="49"/>
      <c r="X36" s="49"/>
      <c r="Y36" s="96"/>
      <c r="Z36" s="96"/>
      <c r="AA36" s="96"/>
      <c r="AB36" s="96"/>
      <c r="AC36" s="96"/>
      <c r="AD36" s="96"/>
    </row>
    <row r="37" spans="1:30" ht="99.75" hidden="1">
      <c r="A37" s="229"/>
      <c r="B37" s="5" t="s">
        <v>302</v>
      </c>
      <c r="C37" s="308"/>
      <c r="D37" s="237"/>
      <c r="E37" s="237"/>
      <c r="F37" s="311"/>
      <c r="G37" s="222"/>
      <c r="H37" s="222"/>
      <c r="I37" s="81"/>
      <c r="J37" s="81"/>
      <c r="K37" s="222"/>
      <c r="L37" s="222"/>
      <c r="M37" s="96"/>
      <c r="N37" s="96"/>
      <c r="O37" s="49"/>
      <c r="P37" s="49"/>
      <c r="Q37" s="49"/>
      <c r="R37" s="49"/>
      <c r="S37" s="96"/>
      <c r="T37" s="96"/>
      <c r="U37" s="49"/>
      <c r="V37" s="49"/>
      <c r="W37" s="49"/>
      <c r="X37" s="49"/>
      <c r="Y37" s="96"/>
      <c r="Z37" s="96"/>
      <c r="AA37" s="96"/>
      <c r="AB37" s="96"/>
      <c r="AC37" s="96"/>
      <c r="AD37" s="96"/>
    </row>
    <row r="38" spans="1:30" ht="42.75" hidden="1">
      <c r="A38" s="229"/>
      <c r="B38" s="5" t="s">
        <v>303</v>
      </c>
      <c r="C38" s="308"/>
      <c r="D38" s="237"/>
      <c r="E38" s="237"/>
      <c r="F38" s="311"/>
      <c r="G38" s="222"/>
      <c r="H38" s="222"/>
      <c r="I38" s="81"/>
      <c r="J38" s="81"/>
      <c r="K38" s="222"/>
      <c r="L38" s="222"/>
      <c r="M38" s="96"/>
      <c r="N38" s="96"/>
      <c r="O38" s="49"/>
      <c r="P38" s="49"/>
      <c r="Q38" s="49"/>
      <c r="R38" s="49"/>
      <c r="S38" s="96"/>
      <c r="T38" s="96"/>
      <c r="U38" s="49"/>
      <c r="V38" s="49"/>
      <c r="W38" s="49"/>
      <c r="X38" s="49"/>
      <c r="Y38" s="96"/>
      <c r="Z38" s="96"/>
      <c r="AA38" s="96"/>
      <c r="AB38" s="96"/>
      <c r="AC38" s="96"/>
      <c r="AD38" s="96"/>
    </row>
    <row r="39" spans="1:30" ht="57" hidden="1">
      <c r="A39" s="230"/>
      <c r="B39" s="5" t="s">
        <v>304</v>
      </c>
      <c r="C39" s="309"/>
      <c r="D39" s="238"/>
      <c r="E39" s="238"/>
      <c r="F39" s="312"/>
      <c r="G39" s="223"/>
      <c r="H39" s="223"/>
      <c r="I39" s="82"/>
      <c r="J39" s="82"/>
      <c r="K39" s="223"/>
      <c r="L39" s="223"/>
      <c r="M39" s="96"/>
      <c r="N39" s="96"/>
      <c r="O39" s="49"/>
      <c r="P39" s="49"/>
      <c r="Q39" s="49"/>
      <c r="R39" s="49"/>
      <c r="S39" s="96"/>
      <c r="T39" s="96"/>
      <c r="U39" s="49"/>
      <c r="V39" s="49"/>
      <c r="W39" s="49"/>
      <c r="X39" s="49"/>
      <c r="Y39" s="96"/>
      <c r="Z39" s="96"/>
      <c r="AA39" s="96"/>
      <c r="AB39" s="96"/>
      <c r="AC39" s="96"/>
      <c r="AD39" s="96"/>
    </row>
    <row r="40" spans="1:30" ht="51" customHeight="1">
      <c r="A40" s="234" t="s">
        <v>217</v>
      </c>
      <c r="B40" s="9" t="s">
        <v>305</v>
      </c>
      <c r="C40" s="271" t="s">
        <v>426</v>
      </c>
      <c r="D40" s="273">
        <v>1570</v>
      </c>
      <c r="E40" s="273">
        <f>D40*'[1]Прил 5 Расчет стоим 1 чел.часа '!$C$14</f>
        <v>490311</v>
      </c>
      <c r="F40" s="310">
        <f>E40/H5/12</f>
        <v>0.01</v>
      </c>
      <c r="G40" s="213">
        <f>F40</f>
        <v>0.01</v>
      </c>
      <c r="H40" s="213">
        <f>G40</f>
        <v>0.01</v>
      </c>
      <c r="I40" s="80"/>
      <c r="J40" s="80"/>
      <c r="K40" s="213"/>
      <c r="L40" s="213"/>
      <c r="M40" s="207">
        <f>F40</f>
        <v>0.01</v>
      </c>
      <c r="N40" s="207">
        <f>F40</f>
        <v>0.01</v>
      </c>
      <c r="O40" s="213">
        <f>F40</f>
        <v>0.01</v>
      </c>
      <c r="P40" s="213">
        <f>F40</f>
        <v>0.01</v>
      </c>
      <c r="Q40" s="213">
        <f>F40</f>
        <v>0.01</v>
      </c>
      <c r="R40" s="213">
        <f>F40</f>
        <v>0.01</v>
      </c>
      <c r="S40" s="207">
        <f>F40</f>
        <v>0.01</v>
      </c>
      <c r="T40" s="207">
        <f>F40</f>
        <v>0.01</v>
      </c>
      <c r="U40" s="213">
        <f>F40</f>
        <v>0.01</v>
      </c>
      <c r="V40" s="213">
        <f>F40</f>
        <v>0.01</v>
      </c>
      <c r="W40" s="213">
        <f>F40</f>
        <v>0.01</v>
      </c>
      <c r="X40" s="213">
        <f>F40</f>
        <v>0.01</v>
      </c>
      <c r="Y40" s="207">
        <f>F40</f>
        <v>0.01</v>
      </c>
      <c r="Z40" s="207">
        <f>F40</f>
        <v>0.01</v>
      </c>
      <c r="AA40" s="207">
        <f>F40</f>
        <v>0.01</v>
      </c>
      <c r="AB40" s="207">
        <f>F40</f>
        <v>0.01</v>
      </c>
      <c r="AC40" s="207">
        <f>F40</f>
        <v>0.01</v>
      </c>
      <c r="AD40" s="207">
        <f>F40</f>
        <v>0.01</v>
      </c>
    </row>
    <row r="41" spans="1:30" ht="26.25" customHeight="1" hidden="1">
      <c r="A41" s="245"/>
      <c r="B41" s="9" t="s">
        <v>306</v>
      </c>
      <c r="C41" s="272"/>
      <c r="D41" s="274"/>
      <c r="E41" s="274"/>
      <c r="F41" s="311"/>
      <c r="G41" s="222"/>
      <c r="H41" s="222"/>
      <c r="I41" s="81"/>
      <c r="J41" s="81"/>
      <c r="K41" s="222"/>
      <c r="L41" s="222"/>
      <c r="M41" s="209"/>
      <c r="N41" s="209"/>
      <c r="O41" s="223"/>
      <c r="P41" s="223"/>
      <c r="Q41" s="223"/>
      <c r="R41" s="223"/>
      <c r="S41" s="209"/>
      <c r="T41" s="209"/>
      <c r="U41" s="223"/>
      <c r="V41" s="223"/>
      <c r="W41" s="223"/>
      <c r="X41" s="223"/>
      <c r="Y41" s="209"/>
      <c r="Z41" s="209"/>
      <c r="AA41" s="209"/>
      <c r="AB41" s="209"/>
      <c r="AC41" s="209"/>
      <c r="AD41" s="209"/>
    </row>
    <row r="42" spans="1:30" ht="57" hidden="1">
      <c r="A42" s="245"/>
      <c r="B42" s="9" t="s">
        <v>307</v>
      </c>
      <c r="C42" s="272"/>
      <c r="D42" s="274"/>
      <c r="E42" s="274"/>
      <c r="F42" s="311"/>
      <c r="G42" s="222"/>
      <c r="H42" s="222"/>
      <c r="I42" s="81"/>
      <c r="J42" s="81"/>
      <c r="K42" s="222"/>
      <c r="L42" s="222"/>
      <c r="M42" s="96"/>
      <c r="N42" s="96"/>
      <c r="O42" s="49"/>
      <c r="P42" s="49"/>
      <c r="Q42" s="49"/>
      <c r="R42" s="49"/>
      <c r="S42" s="96"/>
      <c r="T42" s="96"/>
      <c r="U42" s="49"/>
      <c r="V42" s="49"/>
      <c r="W42" s="49"/>
      <c r="X42" s="49"/>
      <c r="Y42" s="96"/>
      <c r="Z42" s="96"/>
      <c r="AA42" s="96"/>
      <c r="AB42" s="96"/>
      <c r="AC42" s="96"/>
      <c r="AD42" s="96"/>
    </row>
    <row r="43" spans="1:30" ht="71.25" hidden="1">
      <c r="A43" s="245"/>
      <c r="B43" s="9" t="s">
        <v>308</v>
      </c>
      <c r="C43" s="272"/>
      <c r="D43" s="274"/>
      <c r="E43" s="274"/>
      <c r="F43" s="311"/>
      <c r="G43" s="222"/>
      <c r="H43" s="222"/>
      <c r="I43" s="81"/>
      <c r="J43" s="81"/>
      <c r="K43" s="222"/>
      <c r="L43" s="222"/>
      <c r="M43" s="96"/>
      <c r="N43" s="96"/>
      <c r="O43" s="49"/>
      <c r="P43" s="49"/>
      <c r="Q43" s="49"/>
      <c r="R43" s="49"/>
      <c r="S43" s="96"/>
      <c r="T43" s="96"/>
      <c r="U43" s="49"/>
      <c r="V43" s="49"/>
      <c r="W43" s="49"/>
      <c r="X43" s="49"/>
      <c r="Y43" s="96"/>
      <c r="Z43" s="96"/>
      <c r="AA43" s="96"/>
      <c r="AB43" s="96"/>
      <c r="AC43" s="96"/>
      <c r="AD43" s="96"/>
    </row>
    <row r="44" spans="1:30" ht="42.75" hidden="1">
      <c r="A44" s="245"/>
      <c r="B44" s="9" t="s">
        <v>309</v>
      </c>
      <c r="C44" s="272"/>
      <c r="D44" s="274"/>
      <c r="E44" s="274"/>
      <c r="F44" s="311"/>
      <c r="G44" s="222"/>
      <c r="H44" s="222"/>
      <c r="I44" s="81"/>
      <c r="J44" s="81"/>
      <c r="K44" s="222"/>
      <c r="L44" s="222"/>
      <c r="M44" s="96"/>
      <c r="N44" s="96"/>
      <c r="O44" s="49"/>
      <c r="P44" s="49"/>
      <c r="Q44" s="49"/>
      <c r="R44" s="49"/>
      <c r="S44" s="96"/>
      <c r="T44" s="96"/>
      <c r="U44" s="49"/>
      <c r="V44" s="49"/>
      <c r="W44" s="49"/>
      <c r="X44" s="49"/>
      <c r="Y44" s="96"/>
      <c r="Z44" s="96"/>
      <c r="AA44" s="96"/>
      <c r="AB44" s="96"/>
      <c r="AC44" s="96"/>
      <c r="AD44" s="96"/>
    </row>
    <row r="45" spans="1:30" ht="42.75" hidden="1">
      <c r="A45" s="245"/>
      <c r="B45" s="9" t="s">
        <v>310</v>
      </c>
      <c r="C45" s="272"/>
      <c r="D45" s="274"/>
      <c r="E45" s="274"/>
      <c r="F45" s="311"/>
      <c r="G45" s="222"/>
      <c r="H45" s="222"/>
      <c r="I45" s="81"/>
      <c r="J45" s="81"/>
      <c r="K45" s="222"/>
      <c r="L45" s="222"/>
      <c r="M45" s="96"/>
      <c r="N45" s="96"/>
      <c r="O45" s="49"/>
      <c r="P45" s="49"/>
      <c r="Q45" s="49"/>
      <c r="R45" s="49"/>
      <c r="S45" s="96"/>
      <c r="T45" s="96"/>
      <c r="U45" s="49"/>
      <c r="V45" s="49"/>
      <c r="W45" s="49"/>
      <c r="X45" s="49"/>
      <c r="Y45" s="96"/>
      <c r="Z45" s="96"/>
      <c r="AA45" s="96"/>
      <c r="AB45" s="96"/>
      <c r="AC45" s="96"/>
      <c r="AD45" s="96"/>
    </row>
    <row r="46" spans="1:30" ht="114" hidden="1">
      <c r="A46" s="235"/>
      <c r="B46" s="9" t="s">
        <v>311</v>
      </c>
      <c r="C46" s="302"/>
      <c r="D46" s="295"/>
      <c r="E46" s="295"/>
      <c r="F46" s="312"/>
      <c r="G46" s="223"/>
      <c r="H46" s="223"/>
      <c r="I46" s="82"/>
      <c r="J46" s="82"/>
      <c r="K46" s="223"/>
      <c r="L46" s="223"/>
      <c r="M46" s="96"/>
      <c r="N46" s="96"/>
      <c r="O46" s="49"/>
      <c r="P46" s="49"/>
      <c r="Q46" s="49"/>
      <c r="R46" s="49"/>
      <c r="S46" s="96"/>
      <c r="T46" s="96"/>
      <c r="U46" s="49"/>
      <c r="V46" s="49"/>
      <c r="W46" s="49"/>
      <c r="X46" s="49"/>
      <c r="Y46" s="96"/>
      <c r="Z46" s="96"/>
      <c r="AA46" s="96"/>
      <c r="AB46" s="96"/>
      <c r="AC46" s="96"/>
      <c r="AD46" s="96"/>
    </row>
    <row r="47" spans="1:30" ht="39" customHeight="1" hidden="1">
      <c r="A47" s="228" t="s">
        <v>218</v>
      </c>
      <c r="B47" s="5" t="s">
        <v>312</v>
      </c>
      <c r="C47" s="307" t="s">
        <v>426</v>
      </c>
      <c r="D47" s="236">
        <v>10785</v>
      </c>
      <c r="E47" s="236">
        <f>D47*'[1]Прил 5 Расчет стоим 1 чел.часа '!$C$14</f>
        <v>3368156</v>
      </c>
      <c r="F47" s="310">
        <f>E47/H5/12</f>
        <v>0.067</v>
      </c>
      <c r="G47" s="213">
        <f>F47</f>
        <v>0.067</v>
      </c>
      <c r="H47" s="213">
        <f>G47</f>
        <v>0.067</v>
      </c>
      <c r="I47" s="80"/>
      <c r="J47" s="80"/>
      <c r="K47" s="213">
        <f>F47</f>
        <v>0.067</v>
      </c>
      <c r="L47" s="213">
        <f>F47</f>
        <v>0.067</v>
      </c>
      <c r="M47" s="207">
        <f>F47</f>
        <v>0.067</v>
      </c>
      <c r="N47" s="207">
        <f>F47</f>
        <v>0.067</v>
      </c>
      <c r="O47" s="213">
        <f>F47</f>
        <v>0.067</v>
      </c>
      <c r="P47" s="213">
        <f>F47</f>
        <v>0.067</v>
      </c>
      <c r="Q47" s="213">
        <f>F47</f>
        <v>0.067</v>
      </c>
      <c r="R47" s="213">
        <f>F47</f>
        <v>0.067</v>
      </c>
      <c r="S47" s="207">
        <f>F47</f>
        <v>0.067</v>
      </c>
      <c r="T47" s="207">
        <f>F47</f>
        <v>0.067</v>
      </c>
      <c r="U47" s="213">
        <f>F47</f>
        <v>0.067</v>
      </c>
      <c r="V47" s="213">
        <f>F47</f>
        <v>0.067</v>
      </c>
      <c r="W47" s="213">
        <f>F47</f>
        <v>0.067</v>
      </c>
      <c r="X47" s="213">
        <f>F47</f>
        <v>0.067</v>
      </c>
      <c r="Y47" s="207">
        <f>F47</f>
        <v>0.067</v>
      </c>
      <c r="Z47" s="207">
        <f>F47</f>
        <v>0.067</v>
      </c>
      <c r="AA47" s="207">
        <f>F47</f>
        <v>0.067</v>
      </c>
      <c r="AB47" s="207">
        <f>F47</f>
        <v>0.067</v>
      </c>
      <c r="AC47" s="207">
        <f>F47</f>
        <v>0.067</v>
      </c>
      <c r="AD47" s="207">
        <f>F47</f>
        <v>0.067</v>
      </c>
    </row>
    <row r="48" spans="1:30" ht="46.5" customHeight="1">
      <c r="A48" s="229"/>
      <c r="B48" s="5" t="s">
        <v>313</v>
      </c>
      <c r="C48" s="308"/>
      <c r="D48" s="237"/>
      <c r="E48" s="237"/>
      <c r="F48" s="311"/>
      <c r="G48" s="222"/>
      <c r="H48" s="222"/>
      <c r="I48" s="83">
        <f>F47</f>
        <v>0.067</v>
      </c>
      <c r="J48" s="83">
        <f>F47</f>
        <v>0.067</v>
      </c>
      <c r="K48" s="222"/>
      <c r="L48" s="222"/>
      <c r="M48" s="209"/>
      <c r="N48" s="209"/>
      <c r="O48" s="223"/>
      <c r="P48" s="223"/>
      <c r="Q48" s="223"/>
      <c r="R48" s="223"/>
      <c r="S48" s="209"/>
      <c r="T48" s="209"/>
      <c r="U48" s="223"/>
      <c r="V48" s="223"/>
      <c r="W48" s="223"/>
      <c r="X48" s="223"/>
      <c r="Y48" s="209"/>
      <c r="Z48" s="209"/>
      <c r="AA48" s="209"/>
      <c r="AB48" s="209"/>
      <c r="AC48" s="209"/>
      <c r="AD48" s="209"/>
    </row>
    <row r="49" spans="1:30" ht="42.75" hidden="1">
      <c r="A49" s="229"/>
      <c r="B49" s="9" t="s">
        <v>314</v>
      </c>
      <c r="C49" s="308"/>
      <c r="D49" s="237"/>
      <c r="E49" s="237"/>
      <c r="F49" s="311"/>
      <c r="G49" s="222"/>
      <c r="H49" s="222"/>
      <c r="I49" s="81"/>
      <c r="J49" s="81"/>
      <c r="K49" s="222"/>
      <c r="L49" s="222"/>
      <c r="M49" s="96"/>
      <c r="N49" s="96"/>
      <c r="O49" s="49"/>
      <c r="P49" s="49"/>
      <c r="Q49" s="49"/>
      <c r="R49" s="49"/>
      <c r="S49" s="96"/>
      <c r="T49" s="96"/>
      <c r="U49" s="49"/>
      <c r="V49" s="49"/>
      <c r="W49" s="49"/>
      <c r="X49" s="49"/>
      <c r="Y49" s="96"/>
      <c r="Z49" s="96"/>
      <c r="AA49" s="96"/>
      <c r="AB49" s="96"/>
      <c r="AC49" s="96"/>
      <c r="AD49" s="96"/>
    </row>
    <row r="50" spans="1:30" ht="85.5" hidden="1">
      <c r="A50" s="230"/>
      <c r="B50" s="5" t="s">
        <v>315</v>
      </c>
      <c r="C50" s="309"/>
      <c r="D50" s="238"/>
      <c r="E50" s="238"/>
      <c r="F50" s="312"/>
      <c r="G50" s="223"/>
      <c r="H50" s="223"/>
      <c r="I50" s="82"/>
      <c r="J50" s="82"/>
      <c r="K50" s="223"/>
      <c r="L50" s="223"/>
      <c r="M50" s="96"/>
      <c r="N50" s="96"/>
      <c r="O50" s="49"/>
      <c r="P50" s="49"/>
      <c r="Q50" s="49"/>
      <c r="R50" s="49"/>
      <c r="S50" s="96"/>
      <c r="T50" s="96"/>
      <c r="U50" s="49"/>
      <c r="V50" s="49"/>
      <c r="W50" s="49"/>
      <c r="X50" s="49"/>
      <c r="Y50" s="96"/>
      <c r="Z50" s="96"/>
      <c r="AA50" s="96"/>
      <c r="AB50" s="96"/>
      <c r="AC50" s="96"/>
      <c r="AD50" s="96"/>
    </row>
    <row r="51" spans="1:30" ht="27" customHeight="1">
      <c r="A51" s="228" t="s">
        <v>219</v>
      </c>
      <c r="B51" s="5" t="s">
        <v>448</v>
      </c>
      <c r="C51" s="307" t="s">
        <v>426</v>
      </c>
      <c r="D51" s="236">
        <v>107487</v>
      </c>
      <c r="E51" s="236">
        <f>D51*'[1]Прил 5 Расчет стоим 1 чел.часа '!$C$14</f>
        <v>33568190</v>
      </c>
      <c r="F51" s="310">
        <f>E51/H5/12</f>
        <v>0.672</v>
      </c>
      <c r="G51" s="213">
        <f>F51</f>
        <v>0.672</v>
      </c>
      <c r="H51" s="213">
        <f>G51</f>
        <v>0.672</v>
      </c>
      <c r="I51" s="213">
        <f>F51</f>
        <v>0.672</v>
      </c>
      <c r="J51" s="213">
        <f>F51</f>
        <v>0.672</v>
      </c>
      <c r="K51" s="213">
        <f>F51*2</f>
        <v>1.344</v>
      </c>
      <c r="L51" s="213">
        <f>F51*2</f>
        <v>1.344</v>
      </c>
      <c r="M51" s="207">
        <f>F51</f>
        <v>0.672</v>
      </c>
      <c r="N51" s="207">
        <f>F51</f>
        <v>0.672</v>
      </c>
      <c r="O51" s="213">
        <f>F51</f>
        <v>0.672</v>
      </c>
      <c r="P51" s="213">
        <f>F51</f>
        <v>0.672</v>
      </c>
      <c r="Q51" s="213">
        <f>F51</f>
        <v>0.672</v>
      </c>
      <c r="R51" s="213">
        <f>F51</f>
        <v>0.672</v>
      </c>
      <c r="S51" s="207">
        <f>F51</f>
        <v>0.672</v>
      </c>
      <c r="T51" s="207">
        <f>F51</f>
        <v>0.672</v>
      </c>
      <c r="U51" s="213">
        <f>F51</f>
        <v>0.672</v>
      </c>
      <c r="V51" s="213">
        <f>F51</f>
        <v>0.672</v>
      </c>
      <c r="W51" s="213">
        <f>F51</f>
        <v>0.672</v>
      </c>
      <c r="X51" s="213">
        <f>F51</f>
        <v>0.672</v>
      </c>
      <c r="Y51" s="207">
        <f>F51</f>
        <v>0.672</v>
      </c>
      <c r="Z51" s="207">
        <f>F51</f>
        <v>0.672</v>
      </c>
      <c r="AA51" s="207">
        <f>F51</f>
        <v>0.672</v>
      </c>
      <c r="AB51" s="207">
        <f>F51</f>
        <v>0.672</v>
      </c>
      <c r="AC51" s="207">
        <f>F51</f>
        <v>0.672</v>
      </c>
      <c r="AD51" s="207">
        <f>F51</f>
        <v>0.672</v>
      </c>
    </row>
    <row r="52" spans="1:30" ht="24" customHeight="1">
      <c r="A52" s="229"/>
      <c r="B52" s="5" t="s">
        <v>449</v>
      </c>
      <c r="C52" s="308"/>
      <c r="D52" s="237"/>
      <c r="E52" s="237"/>
      <c r="F52" s="311"/>
      <c r="G52" s="222"/>
      <c r="H52" s="223"/>
      <c r="I52" s="215"/>
      <c r="J52" s="215"/>
      <c r="K52" s="223"/>
      <c r="L52" s="223"/>
      <c r="M52" s="209"/>
      <c r="N52" s="209"/>
      <c r="O52" s="223"/>
      <c r="P52" s="223"/>
      <c r="Q52" s="223"/>
      <c r="R52" s="223"/>
      <c r="S52" s="209"/>
      <c r="T52" s="209"/>
      <c r="U52" s="223"/>
      <c r="V52" s="223"/>
      <c r="W52" s="223"/>
      <c r="X52" s="223"/>
      <c r="Y52" s="209"/>
      <c r="Z52" s="209"/>
      <c r="AA52" s="209"/>
      <c r="AB52" s="209"/>
      <c r="AC52" s="209"/>
      <c r="AD52" s="209"/>
    </row>
    <row r="53" spans="1:30" ht="28.5" hidden="1">
      <c r="A53" s="229"/>
      <c r="B53" s="6" t="s">
        <v>316</v>
      </c>
      <c r="C53" s="308"/>
      <c r="D53" s="237"/>
      <c r="E53" s="237"/>
      <c r="F53" s="311"/>
      <c r="G53" s="222"/>
      <c r="H53" s="49"/>
      <c r="I53" s="49"/>
      <c r="J53" s="49"/>
      <c r="K53" s="49"/>
      <c r="L53" s="49"/>
      <c r="M53" s="96"/>
      <c r="N53" s="96"/>
      <c r="O53" s="49"/>
      <c r="P53" s="49"/>
      <c r="Q53" s="49"/>
      <c r="R53" s="49"/>
      <c r="S53" s="96"/>
      <c r="T53" s="96"/>
      <c r="U53" s="49"/>
      <c r="V53" s="49"/>
      <c r="W53" s="49"/>
      <c r="X53" s="49"/>
      <c r="Y53" s="96"/>
      <c r="Z53" s="96"/>
      <c r="AA53" s="96"/>
      <c r="AB53" s="96"/>
      <c r="AC53" s="96"/>
      <c r="AD53" s="96"/>
    </row>
    <row r="54" spans="1:30" ht="42.75" hidden="1">
      <c r="A54" s="229"/>
      <c r="B54" s="5" t="s">
        <v>317</v>
      </c>
      <c r="C54" s="308"/>
      <c r="D54" s="237"/>
      <c r="E54" s="237"/>
      <c r="F54" s="311"/>
      <c r="G54" s="222"/>
      <c r="H54" s="49"/>
      <c r="I54" s="49"/>
      <c r="J54" s="49"/>
      <c r="K54" s="49"/>
      <c r="L54" s="49"/>
      <c r="M54" s="96"/>
      <c r="N54" s="96"/>
      <c r="O54" s="49"/>
      <c r="P54" s="49"/>
      <c r="Q54" s="49"/>
      <c r="R54" s="49"/>
      <c r="S54" s="96"/>
      <c r="T54" s="96"/>
      <c r="U54" s="49"/>
      <c r="V54" s="49"/>
      <c r="W54" s="49"/>
      <c r="X54" s="49"/>
      <c r="Y54" s="96"/>
      <c r="Z54" s="96"/>
      <c r="AA54" s="96"/>
      <c r="AB54" s="96"/>
      <c r="AC54" s="96"/>
      <c r="AD54" s="96"/>
    </row>
    <row r="55" spans="1:30" ht="42.75" hidden="1">
      <c r="A55" s="229"/>
      <c r="B55" s="5" t="s">
        <v>318</v>
      </c>
      <c r="C55" s="308"/>
      <c r="D55" s="237"/>
      <c r="E55" s="237"/>
      <c r="F55" s="311"/>
      <c r="G55" s="222"/>
      <c r="H55" s="49"/>
      <c r="I55" s="49"/>
      <c r="J55" s="49"/>
      <c r="K55" s="49"/>
      <c r="L55" s="49"/>
      <c r="M55" s="96"/>
      <c r="N55" s="96"/>
      <c r="O55" s="49"/>
      <c r="P55" s="49"/>
      <c r="Q55" s="49"/>
      <c r="R55" s="49"/>
      <c r="S55" s="96"/>
      <c r="T55" s="96"/>
      <c r="U55" s="49"/>
      <c r="V55" s="49"/>
      <c r="W55" s="49"/>
      <c r="X55" s="49"/>
      <c r="Y55" s="96"/>
      <c r="Z55" s="96"/>
      <c r="AA55" s="96"/>
      <c r="AB55" s="96"/>
      <c r="AC55" s="96"/>
      <c r="AD55" s="96"/>
    </row>
    <row r="56" spans="1:30" ht="28.5" hidden="1">
      <c r="A56" s="229"/>
      <c r="B56" s="9" t="s">
        <v>319</v>
      </c>
      <c r="C56" s="308"/>
      <c r="D56" s="237"/>
      <c r="E56" s="237"/>
      <c r="F56" s="311"/>
      <c r="G56" s="222"/>
      <c r="H56" s="49"/>
      <c r="I56" s="49"/>
      <c r="J56" s="49"/>
      <c r="K56" s="49"/>
      <c r="L56" s="49"/>
      <c r="M56" s="96"/>
      <c r="N56" s="96"/>
      <c r="O56" s="49"/>
      <c r="P56" s="49"/>
      <c r="Q56" s="49"/>
      <c r="R56" s="49"/>
      <c r="S56" s="96"/>
      <c r="T56" s="96"/>
      <c r="U56" s="49"/>
      <c r="V56" s="49"/>
      <c r="W56" s="49"/>
      <c r="X56" s="49"/>
      <c r="Y56" s="96"/>
      <c r="Z56" s="96"/>
      <c r="AA56" s="96"/>
      <c r="AB56" s="96"/>
      <c r="AC56" s="96"/>
      <c r="AD56" s="96"/>
    </row>
    <row r="57" spans="1:30" ht="42.75" hidden="1">
      <c r="A57" s="229"/>
      <c r="B57" s="6" t="s">
        <v>320</v>
      </c>
      <c r="C57" s="308"/>
      <c r="D57" s="237"/>
      <c r="E57" s="237"/>
      <c r="F57" s="311"/>
      <c r="G57" s="222"/>
      <c r="H57" s="49"/>
      <c r="I57" s="49"/>
      <c r="J57" s="49"/>
      <c r="K57" s="49"/>
      <c r="L57" s="49"/>
      <c r="M57" s="96"/>
      <c r="N57" s="96"/>
      <c r="O57" s="49"/>
      <c r="P57" s="49"/>
      <c r="Q57" s="49"/>
      <c r="R57" s="49"/>
      <c r="S57" s="96"/>
      <c r="T57" s="96"/>
      <c r="U57" s="49"/>
      <c r="V57" s="49"/>
      <c r="W57" s="49"/>
      <c r="X57" s="49"/>
      <c r="Y57" s="96"/>
      <c r="Z57" s="96"/>
      <c r="AA57" s="96"/>
      <c r="AB57" s="96"/>
      <c r="AC57" s="96"/>
      <c r="AD57" s="96"/>
    </row>
    <row r="58" spans="1:30" ht="8.25" customHeight="1" hidden="1">
      <c r="A58" s="229"/>
      <c r="B58" s="5" t="s">
        <v>321</v>
      </c>
      <c r="C58" s="308"/>
      <c r="D58" s="237"/>
      <c r="E58" s="237"/>
      <c r="F58" s="311"/>
      <c r="G58" s="222"/>
      <c r="H58" s="49"/>
      <c r="I58" s="49"/>
      <c r="J58" s="49"/>
      <c r="K58" s="49"/>
      <c r="L58" s="49"/>
      <c r="M58" s="96"/>
      <c r="N58" s="96"/>
      <c r="O58" s="49"/>
      <c r="P58" s="49"/>
      <c r="Q58" s="49"/>
      <c r="R58" s="49"/>
      <c r="S58" s="96"/>
      <c r="T58" s="96"/>
      <c r="U58" s="49"/>
      <c r="V58" s="49"/>
      <c r="W58" s="49"/>
      <c r="X58" s="49"/>
      <c r="Y58" s="96"/>
      <c r="Z58" s="96"/>
      <c r="AA58" s="96"/>
      <c r="AB58" s="96"/>
      <c r="AC58" s="96"/>
      <c r="AD58" s="96"/>
    </row>
    <row r="59" spans="1:30" ht="28.5" hidden="1">
      <c r="A59" s="229"/>
      <c r="B59" s="5" t="s">
        <v>322</v>
      </c>
      <c r="C59" s="308"/>
      <c r="D59" s="237"/>
      <c r="E59" s="237"/>
      <c r="F59" s="311"/>
      <c r="G59" s="222"/>
      <c r="H59" s="49"/>
      <c r="I59" s="49"/>
      <c r="J59" s="49"/>
      <c r="K59" s="49"/>
      <c r="L59" s="49"/>
      <c r="M59" s="96"/>
      <c r="N59" s="96"/>
      <c r="O59" s="49"/>
      <c r="P59" s="49"/>
      <c r="Q59" s="49"/>
      <c r="R59" s="49"/>
      <c r="S59" s="96"/>
      <c r="T59" s="96"/>
      <c r="U59" s="49"/>
      <c r="V59" s="49"/>
      <c r="W59" s="49"/>
      <c r="X59" s="49"/>
      <c r="Y59" s="96"/>
      <c r="Z59" s="96"/>
      <c r="AA59" s="96"/>
      <c r="AB59" s="96"/>
      <c r="AC59" s="96"/>
      <c r="AD59" s="96"/>
    </row>
    <row r="60" spans="1:30" ht="42.75" hidden="1">
      <c r="A60" s="229"/>
      <c r="B60" s="5" t="s">
        <v>323</v>
      </c>
      <c r="C60" s="308"/>
      <c r="D60" s="237"/>
      <c r="E60" s="237"/>
      <c r="F60" s="311"/>
      <c r="G60" s="222"/>
      <c r="H60" s="49"/>
      <c r="I60" s="49"/>
      <c r="J60" s="49"/>
      <c r="K60" s="49"/>
      <c r="L60" s="49"/>
      <c r="M60" s="96"/>
      <c r="N60" s="96"/>
      <c r="O60" s="49"/>
      <c r="P60" s="49"/>
      <c r="Q60" s="49"/>
      <c r="R60" s="49"/>
      <c r="S60" s="96"/>
      <c r="T60" s="96"/>
      <c r="U60" s="49"/>
      <c r="V60" s="49"/>
      <c r="W60" s="49"/>
      <c r="X60" s="49"/>
      <c r="Y60" s="96"/>
      <c r="Z60" s="96"/>
      <c r="AA60" s="96"/>
      <c r="AB60" s="96"/>
      <c r="AC60" s="96"/>
      <c r="AD60" s="96"/>
    </row>
    <row r="61" spans="1:30" ht="57" hidden="1">
      <c r="A61" s="229"/>
      <c r="B61" s="10" t="s">
        <v>324</v>
      </c>
      <c r="C61" s="308"/>
      <c r="D61" s="237"/>
      <c r="E61" s="237"/>
      <c r="F61" s="311"/>
      <c r="G61" s="222"/>
      <c r="H61" s="49"/>
      <c r="I61" s="49"/>
      <c r="J61" s="49"/>
      <c r="K61" s="49"/>
      <c r="L61" s="49"/>
      <c r="M61" s="96"/>
      <c r="N61" s="96"/>
      <c r="O61" s="49"/>
      <c r="P61" s="49"/>
      <c r="Q61" s="49"/>
      <c r="R61" s="49"/>
      <c r="S61" s="96"/>
      <c r="T61" s="96"/>
      <c r="U61" s="49"/>
      <c r="V61" s="49"/>
      <c r="W61" s="49"/>
      <c r="X61" s="49"/>
      <c r="Y61" s="96"/>
      <c r="Z61" s="96"/>
      <c r="AA61" s="96"/>
      <c r="AB61" s="96"/>
      <c r="AC61" s="96"/>
      <c r="AD61" s="96"/>
    </row>
    <row r="62" spans="1:30" ht="42.75" hidden="1">
      <c r="A62" s="229"/>
      <c r="B62" s="5" t="s">
        <v>276</v>
      </c>
      <c r="C62" s="308"/>
      <c r="D62" s="237"/>
      <c r="E62" s="237"/>
      <c r="F62" s="311"/>
      <c r="G62" s="222"/>
      <c r="H62" s="49"/>
      <c r="I62" s="49"/>
      <c r="J62" s="49"/>
      <c r="K62" s="49"/>
      <c r="L62" s="49"/>
      <c r="M62" s="96"/>
      <c r="N62" s="96"/>
      <c r="O62" s="49"/>
      <c r="P62" s="49"/>
      <c r="Q62" s="49"/>
      <c r="R62" s="49"/>
      <c r="S62" s="96"/>
      <c r="T62" s="96"/>
      <c r="U62" s="49"/>
      <c r="V62" s="49"/>
      <c r="W62" s="49"/>
      <c r="X62" s="49"/>
      <c r="Y62" s="96"/>
      <c r="Z62" s="96"/>
      <c r="AA62" s="96"/>
      <c r="AB62" s="96"/>
      <c r="AC62" s="96"/>
      <c r="AD62" s="96"/>
    </row>
    <row r="63" spans="1:30" ht="114" hidden="1">
      <c r="A63" s="229"/>
      <c r="B63" s="5" t="s">
        <v>439</v>
      </c>
      <c r="C63" s="308"/>
      <c r="D63" s="237"/>
      <c r="E63" s="237"/>
      <c r="F63" s="311"/>
      <c r="G63" s="222"/>
      <c r="H63" s="49"/>
      <c r="I63" s="49"/>
      <c r="J63" s="49"/>
      <c r="K63" s="49"/>
      <c r="L63" s="49"/>
      <c r="M63" s="96"/>
      <c r="N63" s="96"/>
      <c r="O63" s="49"/>
      <c r="P63" s="49"/>
      <c r="Q63" s="49"/>
      <c r="R63" s="49"/>
      <c r="S63" s="96"/>
      <c r="T63" s="96"/>
      <c r="U63" s="49"/>
      <c r="V63" s="49"/>
      <c r="W63" s="49"/>
      <c r="X63" s="49"/>
      <c r="Y63" s="96"/>
      <c r="Z63" s="96"/>
      <c r="AA63" s="96"/>
      <c r="AB63" s="96"/>
      <c r="AC63" s="96"/>
      <c r="AD63" s="96"/>
    </row>
    <row r="64" spans="1:30" ht="85.5" hidden="1">
      <c r="A64" s="230"/>
      <c r="B64" s="5" t="s">
        <v>440</v>
      </c>
      <c r="C64" s="309"/>
      <c r="D64" s="238"/>
      <c r="E64" s="238"/>
      <c r="F64" s="312"/>
      <c r="G64" s="223"/>
      <c r="H64" s="49"/>
      <c r="I64" s="49"/>
      <c r="J64" s="49"/>
      <c r="K64" s="49"/>
      <c r="L64" s="49"/>
      <c r="M64" s="96"/>
      <c r="N64" s="96"/>
      <c r="O64" s="49"/>
      <c r="P64" s="49"/>
      <c r="Q64" s="49"/>
      <c r="R64" s="49"/>
      <c r="S64" s="96"/>
      <c r="T64" s="96"/>
      <c r="U64" s="49"/>
      <c r="V64" s="49"/>
      <c r="W64" s="49"/>
      <c r="X64" s="49"/>
      <c r="Y64" s="96"/>
      <c r="Z64" s="96"/>
      <c r="AA64" s="96"/>
      <c r="AB64" s="96"/>
      <c r="AC64" s="96"/>
      <c r="AD64" s="96"/>
    </row>
    <row r="65" spans="1:30" ht="58.5" customHeight="1">
      <c r="A65" s="228" t="s">
        <v>220</v>
      </c>
      <c r="B65" s="5" t="s">
        <v>441</v>
      </c>
      <c r="C65" s="307" t="s">
        <v>426</v>
      </c>
      <c r="D65" s="236">
        <v>3000</v>
      </c>
      <c r="E65" s="236">
        <f>D65*'[1]Прил 5 Расчет стоим 1 чел.часа '!$C$14</f>
        <v>936900</v>
      </c>
      <c r="F65" s="310">
        <f>E65/H5/12</f>
        <v>0.019</v>
      </c>
      <c r="G65" s="52">
        <f>F65</f>
        <v>0.019</v>
      </c>
      <c r="H65" s="52">
        <f>F65</f>
        <v>0.019</v>
      </c>
      <c r="I65" s="52">
        <f>F65</f>
        <v>0.019</v>
      </c>
      <c r="J65" s="52">
        <f>F65</f>
        <v>0.019</v>
      </c>
      <c r="K65" s="52">
        <f>F65</f>
        <v>0.019</v>
      </c>
      <c r="L65" s="52">
        <f>F65</f>
        <v>0.019</v>
      </c>
      <c r="M65" s="98">
        <f>F65</f>
        <v>0.019</v>
      </c>
      <c r="N65" s="98">
        <f>F65</f>
        <v>0.019</v>
      </c>
      <c r="O65" s="52">
        <f>F65</f>
        <v>0.019</v>
      </c>
      <c r="P65" s="52">
        <f>F65</f>
        <v>0.019</v>
      </c>
      <c r="Q65" s="52">
        <f>F65</f>
        <v>0.019</v>
      </c>
      <c r="R65" s="52">
        <f>F65</f>
        <v>0.019</v>
      </c>
      <c r="S65" s="98">
        <f>F65</f>
        <v>0.019</v>
      </c>
      <c r="T65" s="98">
        <f>F65</f>
        <v>0.019</v>
      </c>
      <c r="U65" s="52">
        <f>F65</f>
        <v>0.019</v>
      </c>
      <c r="V65" s="52">
        <f>F65</f>
        <v>0.019</v>
      </c>
      <c r="W65" s="52">
        <f>F65</f>
        <v>0.019</v>
      </c>
      <c r="X65" s="52">
        <f>F65</f>
        <v>0.019</v>
      </c>
      <c r="Y65" s="98">
        <f>F65</f>
        <v>0.019</v>
      </c>
      <c r="Z65" s="98">
        <f>F65</f>
        <v>0.019</v>
      </c>
      <c r="AA65" s="98">
        <f>F65</f>
        <v>0.019</v>
      </c>
      <c r="AB65" s="98">
        <f>F65</f>
        <v>0.019</v>
      </c>
      <c r="AC65" s="98">
        <f>F65</f>
        <v>0.019</v>
      </c>
      <c r="AD65" s="98">
        <f>F65</f>
        <v>0.019</v>
      </c>
    </row>
    <row r="66" spans="1:30" ht="99.75" customHeight="1" hidden="1">
      <c r="A66" s="229"/>
      <c r="B66" s="5" t="s">
        <v>325</v>
      </c>
      <c r="C66" s="308"/>
      <c r="D66" s="237"/>
      <c r="E66" s="237"/>
      <c r="F66" s="311"/>
      <c r="G66" s="49"/>
      <c r="H66" s="49"/>
      <c r="I66" s="49"/>
      <c r="J66" s="49"/>
      <c r="K66" s="49"/>
      <c r="L66" s="49"/>
      <c r="M66" s="96"/>
      <c r="N66" s="96"/>
      <c r="O66" s="49"/>
      <c r="P66" s="49"/>
      <c r="Q66" s="49"/>
      <c r="R66" s="49"/>
      <c r="S66" s="96"/>
      <c r="T66" s="96"/>
      <c r="U66" s="49"/>
      <c r="V66" s="49"/>
      <c r="W66" s="49"/>
      <c r="X66" s="49"/>
      <c r="Y66" s="96"/>
      <c r="Z66" s="96"/>
      <c r="AA66" s="96"/>
      <c r="AB66" s="96"/>
      <c r="AC66" s="96"/>
      <c r="AD66" s="96"/>
    </row>
    <row r="67" spans="1:30" ht="57" hidden="1">
      <c r="A67" s="229"/>
      <c r="B67" s="5" t="s">
        <v>226</v>
      </c>
      <c r="C67" s="308"/>
      <c r="D67" s="237"/>
      <c r="E67" s="237"/>
      <c r="F67" s="311"/>
      <c r="G67" s="49"/>
      <c r="H67" s="49"/>
      <c r="I67" s="49"/>
      <c r="J67" s="49"/>
      <c r="K67" s="49"/>
      <c r="L67" s="49"/>
      <c r="M67" s="96"/>
      <c r="N67" s="96"/>
      <c r="O67" s="49"/>
      <c r="P67" s="49"/>
      <c r="Q67" s="49"/>
      <c r="R67" s="49"/>
      <c r="S67" s="96"/>
      <c r="T67" s="96"/>
      <c r="U67" s="49"/>
      <c r="V67" s="49"/>
      <c r="W67" s="49"/>
      <c r="X67" s="49"/>
      <c r="Y67" s="96"/>
      <c r="Z67" s="96"/>
      <c r="AA67" s="96"/>
      <c r="AB67" s="96"/>
      <c r="AC67" s="96"/>
      <c r="AD67" s="96"/>
    </row>
    <row r="68" spans="1:30" ht="9" customHeight="1" hidden="1">
      <c r="A68" s="229"/>
      <c r="B68" s="9" t="s">
        <v>326</v>
      </c>
      <c r="C68" s="308"/>
      <c r="D68" s="237"/>
      <c r="E68" s="237"/>
      <c r="F68" s="311"/>
      <c r="G68" s="49"/>
      <c r="H68" s="49"/>
      <c r="I68" s="49"/>
      <c r="J68" s="49"/>
      <c r="K68" s="49"/>
      <c r="L68" s="49"/>
      <c r="M68" s="96"/>
      <c r="N68" s="96"/>
      <c r="O68" s="49"/>
      <c r="P68" s="49"/>
      <c r="Q68" s="49"/>
      <c r="R68" s="49"/>
      <c r="S68" s="96"/>
      <c r="T68" s="96"/>
      <c r="U68" s="49"/>
      <c r="V68" s="49"/>
      <c r="W68" s="49"/>
      <c r="X68" s="49"/>
      <c r="Y68" s="96"/>
      <c r="Z68" s="96"/>
      <c r="AA68" s="96"/>
      <c r="AB68" s="96"/>
      <c r="AC68" s="96"/>
      <c r="AD68" s="96"/>
    </row>
    <row r="69" spans="1:30" ht="42.75" hidden="1">
      <c r="A69" s="229"/>
      <c r="B69" s="7" t="s">
        <v>327</v>
      </c>
      <c r="C69" s="308"/>
      <c r="D69" s="237"/>
      <c r="E69" s="237"/>
      <c r="F69" s="311"/>
      <c r="G69" s="49"/>
      <c r="H69" s="49"/>
      <c r="I69" s="49"/>
      <c r="J69" s="49"/>
      <c r="K69" s="49"/>
      <c r="L69" s="49"/>
      <c r="M69" s="96"/>
      <c r="N69" s="96"/>
      <c r="O69" s="49"/>
      <c r="P69" s="49"/>
      <c r="Q69" s="49"/>
      <c r="R69" s="49"/>
      <c r="S69" s="96"/>
      <c r="T69" s="96"/>
      <c r="U69" s="49"/>
      <c r="V69" s="49"/>
      <c r="W69" s="49"/>
      <c r="X69" s="49"/>
      <c r="Y69" s="96"/>
      <c r="Z69" s="96"/>
      <c r="AA69" s="96"/>
      <c r="AB69" s="96"/>
      <c r="AC69" s="96"/>
      <c r="AD69" s="96"/>
    </row>
    <row r="70" spans="1:30" ht="114" hidden="1">
      <c r="A70" s="230"/>
      <c r="B70" s="5" t="s">
        <v>442</v>
      </c>
      <c r="C70" s="309"/>
      <c r="D70" s="238"/>
      <c r="E70" s="238"/>
      <c r="F70" s="312"/>
      <c r="G70" s="49"/>
      <c r="H70" s="49"/>
      <c r="I70" s="49"/>
      <c r="J70" s="49"/>
      <c r="K70" s="49"/>
      <c r="L70" s="49"/>
      <c r="M70" s="96"/>
      <c r="N70" s="96"/>
      <c r="O70" s="49"/>
      <c r="P70" s="49"/>
      <c r="Q70" s="49"/>
      <c r="R70" s="49"/>
      <c r="S70" s="96"/>
      <c r="T70" s="96"/>
      <c r="U70" s="49"/>
      <c r="V70" s="49"/>
      <c r="W70" s="49"/>
      <c r="X70" s="49"/>
      <c r="Y70" s="96"/>
      <c r="Z70" s="96"/>
      <c r="AA70" s="96"/>
      <c r="AB70" s="96"/>
      <c r="AC70" s="96"/>
      <c r="AD70" s="96"/>
    </row>
    <row r="71" spans="1:30" ht="57" hidden="1">
      <c r="A71" s="42"/>
      <c r="B71" s="5" t="s">
        <v>471</v>
      </c>
      <c r="C71" s="40"/>
      <c r="D71" s="18"/>
      <c r="E71" s="18"/>
      <c r="F71" s="53"/>
      <c r="G71" s="49"/>
      <c r="H71" s="49"/>
      <c r="I71" s="49"/>
      <c r="J71" s="49"/>
      <c r="K71" s="49"/>
      <c r="L71" s="49"/>
      <c r="M71" s="96"/>
      <c r="N71" s="96"/>
      <c r="O71" s="49"/>
      <c r="P71" s="49"/>
      <c r="Q71" s="49"/>
      <c r="R71" s="49"/>
      <c r="S71" s="96"/>
      <c r="T71" s="96"/>
      <c r="U71" s="49"/>
      <c r="V71" s="49"/>
      <c r="W71" s="49"/>
      <c r="X71" s="49"/>
      <c r="Y71" s="96"/>
      <c r="Z71" s="96"/>
      <c r="AA71" s="96"/>
      <c r="AB71" s="96"/>
      <c r="AC71" s="96"/>
      <c r="AD71" s="96"/>
    </row>
    <row r="72" spans="1:30" ht="33.75" customHeight="1">
      <c r="A72" s="228" t="s">
        <v>221</v>
      </c>
      <c r="B72" s="5" t="s">
        <v>328</v>
      </c>
      <c r="C72" s="307" t="s">
        <v>426</v>
      </c>
      <c r="D72" s="236">
        <v>30915</v>
      </c>
      <c r="E72" s="236">
        <f>D72*'[1]Прил 5 Расчет стоим 1 чел.часа '!$C$14</f>
        <v>9654755</v>
      </c>
      <c r="F72" s="310">
        <f>E72/H5/12</f>
        <v>0.193</v>
      </c>
      <c r="G72" s="213">
        <f>F72</f>
        <v>0.193</v>
      </c>
      <c r="H72" s="213">
        <f>G72</f>
        <v>0.193</v>
      </c>
      <c r="I72" s="213">
        <f>F72</f>
        <v>0.193</v>
      </c>
      <c r="J72" s="213">
        <f>F72</f>
        <v>0.193</v>
      </c>
      <c r="K72" s="213">
        <f>F72</f>
        <v>0.193</v>
      </c>
      <c r="L72" s="213">
        <f>F72</f>
        <v>0.193</v>
      </c>
      <c r="M72" s="207">
        <f>F72</f>
        <v>0.193</v>
      </c>
      <c r="N72" s="207">
        <f>F72</f>
        <v>0.193</v>
      </c>
      <c r="O72" s="213">
        <f>F72</f>
        <v>0.193</v>
      </c>
      <c r="P72" s="213">
        <f>F72</f>
        <v>0.193</v>
      </c>
      <c r="Q72" s="213">
        <f>F72</f>
        <v>0.193</v>
      </c>
      <c r="R72" s="213">
        <f>F72</f>
        <v>0.193</v>
      </c>
      <c r="S72" s="207">
        <f>F72</f>
        <v>0.193</v>
      </c>
      <c r="T72" s="207">
        <f>F72</f>
        <v>0.193</v>
      </c>
      <c r="U72" s="213">
        <f>F72</f>
        <v>0.193</v>
      </c>
      <c r="V72" s="213">
        <f>F72</f>
        <v>0.193</v>
      </c>
      <c r="W72" s="213">
        <f>F72</f>
        <v>0.193</v>
      </c>
      <c r="X72" s="213">
        <f>F72</f>
        <v>0.193</v>
      </c>
      <c r="Y72" s="207">
        <f>F72</f>
        <v>0.193</v>
      </c>
      <c r="Z72" s="207">
        <f>F72</f>
        <v>0.193</v>
      </c>
      <c r="AA72" s="207">
        <f>F72</f>
        <v>0.193</v>
      </c>
      <c r="AB72" s="207">
        <f>F72</f>
        <v>0.193</v>
      </c>
      <c r="AC72" s="207">
        <f>F72</f>
        <v>0.193</v>
      </c>
      <c r="AD72" s="207">
        <f>F72</f>
        <v>0.193</v>
      </c>
    </row>
    <row r="73" spans="1:30" ht="23.25" customHeight="1">
      <c r="A73" s="229"/>
      <c r="B73" s="5" t="s">
        <v>329</v>
      </c>
      <c r="C73" s="308"/>
      <c r="D73" s="237"/>
      <c r="E73" s="237"/>
      <c r="F73" s="311"/>
      <c r="G73" s="222"/>
      <c r="H73" s="222"/>
      <c r="I73" s="214"/>
      <c r="J73" s="214"/>
      <c r="K73" s="222"/>
      <c r="L73" s="222"/>
      <c r="M73" s="209"/>
      <c r="N73" s="209"/>
      <c r="O73" s="223"/>
      <c r="P73" s="223"/>
      <c r="Q73" s="223"/>
      <c r="R73" s="223"/>
      <c r="S73" s="209"/>
      <c r="T73" s="209"/>
      <c r="U73" s="223"/>
      <c r="V73" s="223"/>
      <c r="W73" s="223"/>
      <c r="X73" s="223"/>
      <c r="Y73" s="209"/>
      <c r="Z73" s="209"/>
      <c r="AA73" s="209"/>
      <c r="AB73" s="209"/>
      <c r="AC73" s="209"/>
      <c r="AD73" s="209"/>
    </row>
    <row r="74" spans="1:30" ht="28.5" hidden="1">
      <c r="A74" s="229"/>
      <c r="B74" s="17" t="s">
        <v>267</v>
      </c>
      <c r="C74" s="308"/>
      <c r="D74" s="237"/>
      <c r="E74" s="237"/>
      <c r="F74" s="311"/>
      <c r="G74" s="222"/>
      <c r="H74" s="222"/>
      <c r="I74" s="81"/>
      <c r="J74" s="81"/>
      <c r="K74" s="222"/>
      <c r="L74" s="222"/>
      <c r="M74" s="96"/>
      <c r="N74" s="96"/>
      <c r="O74" s="49"/>
      <c r="P74" s="49"/>
      <c r="Q74" s="49"/>
      <c r="R74" s="49"/>
      <c r="S74" s="96"/>
      <c r="T74" s="96"/>
      <c r="U74" s="49"/>
      <c r="V74" s="49"/>
      <c r="W74" s="49"/>
      <c r="X74" s="49"/>
      <c r="Y74" s="96"/>
      <c r="Z74" s="96"/>
      <c r="AA74" s="96"/>
      <c r="AB74" s="96"/>
      <c r="AC74" s="96"/>
      <c r="AD74" s="96"/>
    </row>
    <row r="75" spans="1:30" ht="42.75" hidden="1">
      <c r="A75" s="229"/>
      <c r="B75" s="17" t="s">
        <v>268</v>
      </c>
      <c r="C75" s="308"/>
      <c r="D75" s="237"/>
      <c r="E75" s="237"/>
      <c r="F75" s="311"/>
      <c r="G75" s="222"/>
      <c r="H75" s="222"/>
      <c r="I75" s="81"/>
      <c r="J75" s="81"/>
      <c r="K75" s="222"/>
      <c r="L75" s="222"/>
      <c r="M75" s="96"/>
      <c r="N75" s="96"/>
      <c r="O75" s="49"/>
      <c r="P75" s="49"/>
      <c r="Q75" s="49"/>
      <c r="R75" s="49"/>
      <c r="S75" s="96"/>
      <c r="T75" s="96"/>
      <c r="U75" s="49"/>
      <c r="V75" s="49"/>
      <c r="W75" s="49"/>
      <c r="X75" s="49"/>
      <c r="Y75" s="96"/>
      <c r="Z75" s="96"/>
      <c r="AA75" s="96"/>
      <c r="AB75" s="96"/>
      <c r="AC75" s="96"/>
      <c r="AD75" s="96"/>
    </row>
    <row r="76" spans="1:30" ht="26.25" customHeight="1" hidden="1">
      <c r="A76" s="229"/>
      <c r="B76" s="17" t="s">
        <v>269</v>
      </c>
      <c r="C76" s="308"/>
      <c r="D76" s="237"/>
      <c r="E76" s="237"/>
      <c r="F76" s="311"/>
      <c r="G76" s="222"/>
      <c r="H76" s="223"/>
      <c r="I76" s="82"/>
      <c r="J76" s="82"/>
      <c r="K76" s="223"/>
      <c r="L76" s="223"/>
      <c r="M76" s="96"/>
      <c r="N76" s="96"/>
      <c r="O76" s="49"/>
      <c r="P76" s="49"/>
      <c r="Q76" s="49"/>
      <c r="R76" s="49"/>
      <c r="S76" s="96"/>
      <c r="T76" s="96"/>
      <c r="U76" s="49"/>
      <c r="V76" s="49"/>
      <c r="W76" s="49"/>
      <c r="X76" s="49"/>
      <c r="Y76" s="96"/>
      <c r="Z76" s="96"/>
      <c r="AA76" s="96"/>
      <c r="AB76" s="96"/>
      <c r="AC76" s="96"/>
      <c r="AD76" s="96"/>
    </row>
    <row r="77" spans="1:30" ht="57" hidden="1">
      <c r="A77" s="229"/>
      <c r="B77" s="17" t="s">
        <v>270</v>
      </c>
      <c r="C77" s="308"/>
      <c r="D77" s="237"/>
      <c r="E77" s="237"/>
      <c r="F77" s="311"/>
      <c r="G77" s="222"/>
      <c r="H77" s="49"/>
      <c r="I77" s="49"/>
      <c r="J77" s="49"/>
      <c r="K77" s="49"/>
      <c r="L77" s="49"/>
      <c r="M77" s="96"/>
      <c r="N77" s="96"/>
      <c r="O77" s="49"/>
      <c r="P77" s="49"/>
      <c r="Q77" s="49"/>
      <c r="R77" s="49"/>
      <c r="S77" s="96"/>
      <c r="T77" s="96"/>
      <c r="U77" s="49"/>
      <c r="V77" s="49"/>
      <c r="W77" s="49"/>
      <c r="X77" s="49"/>
      <c r="Y77" s="96"/>
      <c r="Z77" s="96"/>
      <c r="AA77" s="96"/>
      <c r="AB77" s="96"/>
      <c r="AC77" s="96"/>
      <c r="AD77" s="96"/>
    </row>
    <row r="78" spans="1:30" ht="42.75" hidden="1">
      <c r="A78" s="229"/>
      <c r="B78" s="17" t="s">
        <v>271</v>
      </c>
      <c r="C78" s="308"/>
      <c r="D78" s="237"/>
      <c r="E78" s="237"/>
      <c r="F78" s="311"/>
      <c r="G78" s="222"/>
      <c r="H78" s="49"/>
      <c r="I78" s="49"/>
      <c r="J78" s="49"/>
      <c r="K78" s="49"/>
      <c r="L78" s="49"/>
      <c r="M78" s="96"/>
      <c r="N78" s="96"/>
      <c r="O78" s="49"/>
      <c r="P78" s="49"/>
      <c r="Q78" s="49"/>
      <c r="R78" s="49"/>
      <c r="S78" s="96"/>
      <c r="T78" s="96"/>
      <c r="U78" s="49"/>
      <c r="V78" s="49"/>
      <c r="W78" s="49"/>
      <c r="X78" s="49"/>
      <c r="Y78" s="96"/>
      <c r="Z78" s="96"/>
      <c r="AA78" s="96"/>
      <c r="AB78" s="96"/>
      <c r="AC78" s="96"/>
      <c r="AD78" s="96"/>
    </row>
    <row r="79" spans="1:30" ht="57" hidden="1">
      <c r="A79" s="229"/>
      <c r="B79" s="17" t="s">
        <v>272</v>
      </c>
      <c r="C79" s="308"/>
      <c r="D79" s="237"/>
      <c r="E79" s="237"/>
      <c r="F79" s="311"/>
      <c r="G79" s="222"/>
      <c r="H79" s="49"/>
      <c r="I79" s="49"/>
      <c r="J79" s="49"/>
      <c r="K79" s="49"/>
      <c r="L79" s="49"/>
      <c r="M79" s="96"/>
      <c r="N79" s="96"/>
      <c r="O79" s="49"/>
      <c r="P79" s="49"/>
      <c r="Q79" s="49"/>
      <c r="R79" s="49"/>
      <c r="S79" s="96"/>
      <c r="T79" s="96"/>
      <c r="U79" s="49"/>
      <c r="V79" s="49"/>
      <c r="W79" s="49"/>
      <c r="X79" s="49"/>
      <c r="Y79" s="96"/>
      <c r="Z79" s="96"/>
      <c r="AA79" s="96"/>
      <c r="AB79" s="96"/>
      <c r="AC79" s="96"/>
      <c r="AD79" s="96"/>
    </row>
    <row r="80" spans="1:30" ht="28.5" hidden="1">
      <c r="A80" s="229"/>
      <c r="B80" s="17" t="s">
        <v>273</v>
      </c>
      <c r="C80" s="308"/>
      <c r="D80" s="237"/>
      <c r="E80" s="237"/>
      <c r="F80" s="311"/>
      <c r="G80" s="222"/>
      <c r="H80" s="49"/>
      <c r="I80" s="49"/>
      <c r="J80" s="49"/>
      <c r="K80" s="49"/>
      <c r="L80" s="49"/>
      <c r="M80" s="96"/>
      <c r="N80" s="96"/>
      <c r="O80" s="49"/>
      <c r="P80" s="49"/>
      <c r="Q80" s="49"/>
      <c r="R80" s="49"/>
      <c r="S80" s="96"/>
      <c r="T80" s="96"/>
      <c r="U80" s="49"/>
      <c r="V80" s="49"/>
      <c r="W80" s="49"/>
      <c r="X80" s="49"/>
      <c r="Y80" s="96"/>
      <c r="Z80" s="96"/>
      <c r="AA80" s="96"/>
      <c r="AB80" s="96"/>
      <c r="AC80" s="96"/>
      <c r="AD80" s="96"/>
    </row>
    <row r="81" spans="1:30" ht="42.75" hidden="1">
      <c r="A81" s="229"/>
      <c r="B81" s="17" t="s">
        <v>274</v>
      </c>
      <c r="C81" s="308"/>
      <c r="D81" s="237"/>
      <c r="E81" s="237"/>
      <c r="F81" s="311"/>
      <c r="G81" s="222"/>
      <c r="H81" s="49"/>
      <c r="I81" s="49"/>
      <c r="J81" s="49"/>
      <c r="K81" s="49"/>
      <c r="L81" s="49"/>
      <c r="M81" s="96"/>
      <c r="N81" s="96"/>
      <c r="O81" s="49"/>
      <c r="P81" s="49"/>
      <c r="Q81" s="49"/>
      <c r="R81" s="49"/>
      <c r="S81" s="96"/>
      <c r="T81" s="96"/>
      <c r="U81" s="49"/>
      <c r="V81" s="49"/>
      <c r="W81" s="49"/>
      <c r="X81" s="49"/>
      <c r="Y81" s="96"/>
      <c r="Z81" s="96"/>
      <c r="AA81" s="96"/>
      <c r="AB81" s="96"/>
      <c r="AC81" s="96"/>
      <c r="AD81" s="96"/>
    </row>
    <row r="82" spans="1:30" ht="28.5" hidden="1">
      <c r="A82" s="229"/>
      <c r="B82" s="17" t="s">
        <v>275</v>
      </c>
      <c r="C82" s="308"/>
      <c r="D82" s="237"/>
      <c r="E82" s="237"/>
      <c r="F82" s="311"/>
      <c r="G82" s="222"/>
      <c r="H82" s="49"/>
      <c r="I82" s="49"/>
      <c r="J82" s="49"/>
      <c r="K82" s="49"/>
      <c r="L82" s="49"/>
      <c r="M82" s="96"/>
      <c r="N82" s="96"/>
      <c r="O82" s="49"/>
      <c r="P82" s="49"/>
      <c r="Q82" s="49"/>
      <c r="R82" s="49"/>
      <c r="S82" s="96"/>
      <c r="T82" s="96"/>
      <c r="U82" s="49"/>
      <c r="V82" s="49"/>
      <c r="W82" s="49"/>
      <c r="X82" s="49"/>
      <c r="Y82" s="96"/>
      <c r="Z82" s="96"/>
      <c r="AA82" s="96"/>
      <c r="AB82" s="96"/>
      <c r="AC82" s="96"/>
      <c r="AD82" s="96"/>
    </row>
    <row r="83" spans="1:30" ht="128.25" hidden="1">
      <c r="A83" s="230"/>
      <c r="B83" s="5" t="s">
        <v>227</v>
      </c>
      <c r="C83" s="308"/>
      <c r="D83" s="237"/>
      <c r="E83" s="237"/>
      <c r="F83" s="311"/>
      <c r="G83" s="223"/>
      <c r="H83" s="49"/>
      <c r="I83" s="49"/>
      <c r="J83" s="49"/>
      <c r="K83" s="49"/>
      <c r="L83" s="49"/>
      <c r="M83" s="96"/>
      <c r="N83" s="96"/>
      <c r="O83" s="49"/>
      <c r="P83" s="49"/>
      <c r="Q83" s="49"/>
      <c r="R83" s="49"/>
      <c r="S83" s="96"/>
      <c r="T83" s="96"/>
      <c r="U83" s="49"/>
      <c r="V83" s="49"/>
      <c r="W83" s="49"/>
      <c r="X83" s="49"/>
      <c r="Y83" s="96"/>
      <c r="Z83" s="96"/>
      <c r="AA83" s="96"/>
      <c r="AB83" s="96"/>
      <c r="AC83" s="96"/>
      <c r="AD83" s="96"/>
    </row>
    <row r="84" spans="1:30" ht="68.25" customHeight="1">
      <c r="A84" s="32" t="s">
        <v>228</v>
      </c>
      <c r="B84" s="9" t="s">
        <v>475</v>
      </c>
      <c r="C84" s="20" t="s">
        <v>426</v>
      </c>
      <c r="D84" s="16">
        <f>1496+1704+1253+14438</f>
        <v>18891</v>
      </c>
      <c r="E84" s="16">
        <f>D84*'[1]Прил 5 Расчет стоим 1 чел.часа '!$C$14</f>
        <v>5899659</v>
      </c>
      <c r="F84" s="54">
        <f>E84/H5/12</f>
        <v>0.118</v>
      </c>
      <c r="G84" s="52">
        <f>F84</f>
        <v>0.118</v>
      </c>
      <c r="H84" s="52">
        <f>G84</f>
        <v>0.118</v>
      </c>
      <c r="I84" s="52">
        <f>F84</f>
        <v>0.118</v>
      </c>
      <c r="J84" s="52">
        <f>F84</f>
        <v>0.118</v>
      </c>
      <c r="K84" s="52">
        <f>F84*2</f>
        <v>0.236</v>
      </c>
      <c r="L84" s="52">
        <f>F84*2</f>
        <v>0.236</v>
      </c>
      <c r="M84" s="98">
        <f>F84</f>
        <v>0.118</v>
      </c>
      <c r="N84" s="98">
        <f>F84</f>
        <v>0.118</v>
      </c>
      <c r="O84" s="52">
        <f>F84</f>
        <v>0.118</v>
      </c>
      <c r="P84" s="52">
        <f>F84</f>
        <v>0.118</v>
      </c>
      <c r="Q84" s="52">
        <f>F84</f>
        <v>0.118</v>
      </c>
      <c r="R84" s="52">
        <f>F84</f>
        <v>0.118</v>
      </c>
      <c r="S84" s="98">
        <f>F84</f>
        <v>0.118</v>
      </c>
      <c r="T84" s="98">
        <f>F84</f>
        <v>0.118</v>
      </c>
      <c r="U84" s="52">
        <f>F84</f>
        <v>0.118</v>
      </c>
      <c r="V84" s="52">
        <f>F84</f>
        <v>0.118</v>
      </c>
      <c r="W84" s="52">
        <f>F84</f>
        <v>0.118</v>
      </c>
      <c r="X84" s="52">
        <f>F84</f>
        <v>0.118</v>
      </c>
      <c r="Y84" s="98">
        <f>F84</f>
        <v>0.118</v>
      </c>
      <c r="Z84" s="98">
        <f>F84</f>
        <v>0.118</v>
      </c>
      <c r="AA84" s="98">
        <f>F84</f>
        <v>0.118</v>
      </c>
      <c r="AB84" s="98">
        <f>F84</f>
        <v>0.118</v>
      </c>
      <c r="AC84" s="98">
        <f>F84</f>
        <v>0.118</v>
      </c>
      <c r="AD84" s="98">
        <f>F84</f>
        <v>0.118</v>
      </c>
    </row>
    <row r="85" spans="1:30" ht="28.5">
      <c r="A85" s="228" t="s">
        <v>229</v>
      </c>
      <c r="B85" s="5" t="s">
        <v>330</v>
      </c>
      <c r="C85" s="307" t="s">
        <v>426</v>
      </c>
      <c r="D85" s="236">
        <v>72866</v>
      </c>
      <c r="E85" s="236">
        <f>D85*'[1]Прил 5 Расчет стоим 1 чел.часа '!$C$14</f>
        <v>22756052</v>
      </c>
      <c r="F85" s="310">
        <f>E85/H5/12</f>
        <v>0.456</v>
      </c>
      <c r="G85" s="213">
        <f>F85</f>
        <v>0.456</v>
      </c>
      <c r="H85" s="213">
        <f>G85</f>
        <v>0.456</v>
      </c>
      <c r="I85" s="213">
        <f>F85</f>
        <v>0.456</v>
      </c>
      <c r="J85" s="213">
        <f>F85</f>
        <v>0.456</v>
      </c>
      <c r="K85" s="213">
        <f>F85</f>
        <v>0.456</v>
      </c>
      <c r="L85" s="213">
        <f>F85</f>
        <v>0.456</v>
      </c>
      <c r="M85" s="207">
        <f>F85</f>
        <v>0.456</v>
      </c>
      <c r="N85" s="207">
        <f>F85</f>
        <v>0.456</v>
      </c>
      <c r="O85" s="213">
        <f>F85</f>
        <v>0.456</v>
      </c>
      <c r="P85" s="213">
        <f>F85</f>
        <v>0.456</v>
      </c>
      <c r="Q85" s="213">
        <f>F85</f>
        <v>0.456</v>
      </c>
      <c r="R85" s="213">
        <f>F85</f>
        <v>0.456</v>
      </c>
      <c r="S85" s="207">
        <f>F85</f>
        <v>0.456</v>
      </c>
      <c r="T85" s="207">
        <f>F85</f>
        <v>0.456</v>
      </c>
      <c r="U85" s="213">
        <f>F85</f>
        <v>0.456</v>
      </c>
      <c r="V85" s="213">
        <f>F85</f>
        <v>0.456</v>
      </c>
      <c r="W85" s="213">
        <f>F85</f>
        <v>0.456</v>
      </c>
      <c r="X85" s="213">
        <f>F85</f>
        <v>0.456</v>
      </c>
      <c r="Y85" s="207">
        <f>F85</f>
        <v>0.456</v>
      </c>
      <c r="Z85" s="207">
        <f>F85</f>
        <v>0.456</v>
      </c>
      <c r="AA85" s="207">
        <f>F85</f>
        <v>0.456</v>
      </c>
      <c r="AB85" s="207">
        <f>F85</f>
        <v>0.456</v>
      </c>
      <c r="AC85" s="207">
        <f>F85</f>
        <v>0.456</v>
      </c>
      <c r="AD85" s="207">
        <f>F85</f>
        <v>0.456</v>
      </c>
    </row>
    <row r="86" spans="1:30" ht="18.75" customHeight="1">
      <c r="A86" s="229"/>
      <c r="B86" s="5" t="s">
        <v>331</v>
      </c>
      <c r="C86" s="308"/>
      <c r="D86" s="237"/>
      <c r="E86" s="237"/>
      <c r="F86" s="311"/>
      <c r="G86" s="222"/>
      <c r="H86" s="222"/>
      <c r="I86" s="214"/>
      <c r="J86" s="214"/>
      <c r="K86" s="222"/>
      <c r="L86" s="222"/>
      <c r="M86" s="208"/>
      <c r="N86" s="208"/>
      <c r="O86" s="222"/>
      <c r="P86" s="222"/>
      <c r="Q86" s="222"/>
      <c r="R86" s="222"/>
      <c r="S86" s="208"/>
      <c r="T86" s="208"/>
      <c r="U86" s="222"/>
      <c r="V86" s="222"/>
      <c r="W86" s="222"/>
      <c r="X86" s="222"/>
      <c r="Y86" s="208"/>
      <c r="Z86" s="208"/>
      <c r="AA86" s="208"/>
      <c r="AB86" s="208"/>
      <c r="AC86" s="208"/>
      <c r="AD86" s="208"/>
    </row>
    <row r="87" spans="1:30" ht="21" customHeight="1">
      <c r="A87" s="229"/>
      <c r="B87" s="5" t="s">
        <v>332</v>
      </c>
      <c r="C87" s="308"/>
      <c r="D87" s="237"/>
      <c r="E87" s="237"/>
      <c r="F87" s="311"/>
      <c r="G87" s="222"/>
      <c r="H87" s="222"/>
      <c r="I87" s="214"/>
      <c r="J87" s="214"/>
      <c r="K87" s="222"/>
      <c r="L87" s="222"/>
      <c r="M87" s="208"/>
      <c r="N87" s="208"/>
      <c r="O87" s="222"/>
      <c r="P87" s="222"/>
      <c r="Q87" s="222"/>
      <c r="R87" s="222"/>
      <c r="S87" s="208"/>
      <c r="T87" s="208"/>
      <c r="U87" s="222"/>
      <c r="V87" s="222"/>
      <c r="W87" s="222"/>
      <c r="X87" s="222"/>
      <c r="Y87" s="208"/>
      <c r="Z87" s="208"/>
      <c r="AA87" s="208"/>
      <c r="AB87" s="208"/>
      <c r="AC87" s="208"/>
      <c r="AD87" s="208"/>
    </row>
    <row r="88" spans="1:30" ht="12.75" customHeight="1">
      <c r="A88" s="229"/>
      <c r="B88" s="5" t="s">
        <v>333</v>
      </c>
      <c r="C88" s="308"/>
      <c r="D88" s="237"/>
      <c r="E88" s="237"/>
      <c r="F88" s="311"/>
      <c r="G88" s="222"/>
      <c r="H88" s="222"/>
      <c r="I88" s="214"/>
      <c r="J88" s="214"/>
      <c r="K88" s="222"/>
      <c r="L88" s="222"/>
      <c r="M88" s="208"/>
      <c r="N88" s="208"/>
      <c r="O88" s="222"/>
      <c r="P88" s="222"/>
      <c r="Q88" s="222"/>
      <c r="R88" s="222"/>
      <c r="S88" s="208"/>
      <c r="T88" s="208"/>
      <c r="U88" s="222"/>
      <c r="V88" s="222"/>
      <c r="W88" s="222"/>
      <c r="X88" s="222"/>
      <c r="Y88" s="208"/>
      <c r="Z88" s="208"/>
      <c r="AA88" s="208"/>
      <c r="AB88" s="208"/>
      <c r="AC88" s="208"/>
      <c r="AD88" s="208"/>
    </row>
    <row r="89" spans="1:30" ht="12" customHeight="1" hidden="1">
      <c r="A89" s="230"/>
      <c r="B89" s="5" t="s">
        <v>443</v>
      </c>
      <c r="C89" s="309"/>
      <c r="D89" s="238"/>
      <c r="E89" s="238"/>
      <c r="F89" s="312"/>
      <c r="G89" s="223"/>
      <c r="H89" s="223"/>
      <c r="I89" s="82"/>
      <c r="J89" s="82"/>
      <c r="K89" s="223"/>
      <c r="L89" s="223"/>
      <c r="M89" s="209"/>
      <c r="N89" s="209"/>
      <c r="O89" s="223"/>
      <c r="P89" s="223"/>
      <c r="Q89" s="223"/>
      <c r="R89" s="223"/>
      <c r="S89" s="209"/>
      <c r="T89" s="209"/>
      <c r="U89" s="223"/>
      <c r="V89" s="223"/>
      <c r="W89" s="223"/>
      <c r="X89" s="223"/>
      <c r="Y89" s="209"/>
      <c r="Z89" s="209"/>
      <c r="AA89" s="209"/>
      <c r="AB89" s="209"/>
      <c r="AC89" s="209"/>
      <c r="AD89" s="209"/>
    </row>
    <row r="90" spans="1:30" ht="17.25" customHeight="1">
      <c r="A90" s="290" t="s">
        <v>230</v>
      </c>
      <c r="B90" s="5" t="s">
        <v>358</v>
      </c>
      <c r="C90" s="19" t="s">
        <v>426</v>
      </c>
      <c r="D90" s="15">
        <v>10448</v>
      </c>
      <c r="E90" s="15">
        <f>D90*'[1]Прил 5 Расчет стоим 1 чел.часа '!$C$14</f>
        <v>3262910</v>
      </c>
      <c r="F90" s="54">
        <f>E90/H5/12</f>
        <v>0.065</v>
      </c>
      <c r="G90" s="52"/>
      <c r="H90" s="52"/>
      <c r="I90" s="52"/>
      <c r="J90" s="52"/>
      <c r="K90" s="49"/>
      <c r="L90" s="49"/>
      <c r="M90" s="98"/>
      <c r="N90" s="96"/>
      <c r="O90" s="49"/>
      <c r="P90" s="49"/>
      <c r="Q90" s="52">
        <f>'[3]2014'!$E$13</f>
        <v>0.17</v>
      </c>
      <c r="R90" s="52">
        <f>'[3]2014'!$E$13</f>
        <v>0.17</v>
      </c>
      <c r="S90" s="98">
        <f>'[3]2014'!$E$13</f>
        <v>0.17</v>
      </c>
      <c r="T90" s="98">
        <f>'[3]2014'!$E$13</f>
        <v>0.17</v>
      </c>
      <c r="U90" s="49"/>
      <c r="V90" s="49"/>
      <c r="W90" s="52">
        <f>'[3]2014'!$E$13</f>
        <v>0.17</v>
      </c>
      <c r="X90" s="52">
        <f>'[3]2014'!$E$13</f>
        <v>0.17</v>
      </c>
      <c r="Y90" s="98">
        <f>'[3]2014'!$E$13</f>
        <v>0.17</v>
      </c>
      <c r="Z90" s="98">
        <f>'[3]2014'!$E$13</f>
        <v>0.17</v>
      </c>
      <c r="AA90" s="98">
        <f>'[3]2014'!$E$13</f>
        <v>0.17</v>
      </c>
      <c r="AB90" s="98">
        <f>'[3]2014'!$E$13</f>
        <v>0.17</v>
      </c>
      <c r="AC90" s="98">
        <f>'[3]2014'!$E$13</f>
        <v>0.17</v>
      </c>
      <c r="AD90" s="98">
        <f>'[3]2014'!$E$13</f>
        <v>0.17</v>
      </c>
    </row>
    <row r="91" spans="1:30" ht="12" customHeight="1">
      <c r="A91" s="291"/>
      <c r="B91" s="5" t="s">
        <v>359</v>
      </c>
      <c r="C91" s="307" t="s">
        <v>427</v>
      </c>
      <c r="D91" s="236">
        <v>168448</v>
      </c>
      <c r="E91" s="236">
        <f>D91*'[1]Прил 5 Расчет стоим 1 чел.часа '!$B$14</f>
        <v>41177114</v>
      </c>
      <c r="F91" s="310">
        <f>E91/H5/12</f>
        <v>0.824</v>
      </c>
      <c r="G91" s="213"/>
      <c r="H91" s="213"/>
      <c r="I91" s="213"/>
      <c r="J91" s="213"/>
      <c r="K91" s="224"/>
      <c r="L91" s="224"/>
      <c r="M91" s="207"/>
      <c r="N91" s="217"/>
      <c r="O91" s="224"/>
      <c r="P91" s="224"/>
      <c r="Q91" s="213">
        <f>'[3]2014'!$E$14</f>
        <v>2.15</v>
      </c>
      <c r="R91" s="213">
        <f>'[3]2014'!$E$14</f>
        <v>2.15</v>
      </c>
      <c r="S91" s="207">
        <f>'[3]2014'!$E$14</f>
        <v>2.15</v>
      </c>
      <c r="T91" s="207">
        <f>'[3]2014'!$E$14</f>
        <v>2.15</v>
      </c>
      <c r="U91" s="224"/>
      <c r="V91" s="224"/>
      <c r="W91" s="213">
        <f>'[3]2014'!$E$14</f>
        <v>2.15</v>
      </c>
      <c r="X91" s="213">
        <f>'[3]2014'!$E$14</f>
        <v>2.15</v>
      </c>
      <c r="Y91" s="207">
        <f>'[3]2014'!$E$14</f>
        <v>2.15</v>
      </c>
      <c r="Z91" s="207">
        <f>'[3]2014'!$E$14</f>
        <v>2.15</v>
      </c>
      <c r="AA91" s="207">
        <f>'[3]2014'!$E$14</f>
        <v>2.15</v>
      </c>
      <c r="AB91" s="207">
        <f>'[3]2014'!$E$14</f>
        <v>2.15</v>
      </c>
      <c r="AC91" s="207">
        <f>'[3]2014'!$E$14</f>
        <v>2.15</v>
      </c>
      <c r="AD91" s="207">
        <f>'[3]2014'!$E$14</f>
        <v>2.15</v>
      </c>
    </row>
    <row r="92" spans="1:30" ht="22.5" customHeight="1">
      <c r="A92" s="291"/>
      <c r="B92" s="5" t="s">
        <v>360</v>
      </c>
      <c r="C92" s="308"/>
      <c r="D92" s="237"/>
      <c r="E92" s="237"/>
      <c r="F92" s="311"/>
      <c r="G92" s="222"/>
      <c r="H92" s="222"/>
      <c r="I92" s="214"/>
      <c r="J92" s="214"/>
      <c r="K92" s="222"/>
      <c r="L92" s="222"/>
      <c r="M92" s="208"/>
      <c r="N92" s="208"/>
      <c r="O92" s="222"/>
      <c r="P92" s="222"/>
      <c r="Q92" s="222"/>
      <c r="R92" s="222"/>
      <c r="S92" s="208"/>
      <c r="T92" s="208"/>
      <c r="U92" s="222"/>
      <c r="V92" s="222"/>
      <c r="W92" s="222"/>
      <c r="X92" s="222"/>
      <c r="Y92" s="208"/>
      <c r="Z92" s="208"/>
      <c r="AA92" s="208"/>
      <c r="AB92" s="208"/>
      <c r="AC92" s="208"/>
      <c r="AD92" s="208"/>
    </row>
    <row r="93" spans="1:30" ht="2.25" customHeight="1">
      <c r="A93" s="291"/>
      <c r="B93" s="5" t="s">
        <v>361</v>
      </c>
      <c r="C93" s="308"/>
      <c r="D93" s="237"/>
      <c r="E93" s="237"/>
      <c r="F93" s="311"/>
      <c r="G93" s="223"/>
      <c r="H93" s="223"/>
      <c r="I93" s="215"/>
      <c r="J93" s="215"/>
      <c r="K93" s="223"/>
      <c r="L93" s="223"/>
      <c r="M93" s="209"/>
      <c r="N93" s="209"/>
      <c r="O93" s="223"/>
      <c r="P93" s="223"/>
      <c r="Q93" s="223"/>
      <c r="R93" s="223"/>
      <c r="S93" s="209"/>
      <c r="T93" s="209"/>
      <c r="U93" s="223"/>
      <c r="V93" s="223"/>
      <c r="W93" s="223"/>
      <c r="X93" s="223"/>
      <c r="Y93" s="209"/>
      <c r="Z93" s="209"/>
      <c r="AA93" s="209"/>
      <c r="AB93" s="209"/>
      <c r="AC93" s="209"/>
      <c r="AD93" s="209"/>
    </row>
    <row r="94" spans="1:30" ht="42.75" hidden="1">
      <c r="A94" s="291"/>
      <c r="B94" s="5" t="s">
        <v>362</v>
      </c>
      <c r="C94" s="308"/>
      <c r="D94" s="237"/>
      <c r="E94" s="237"/>
      <c r="F94" s="311"/>
      <c r="G94" s="49"/>
      <c r="H94" s="49"/>
      <c r="I94" s="49"/>
      <c r="J94" s="49"/>
      <c r="K94" s="49"/>
      <c r="L94" s="49"/>
      <c r="M94" s="96"/>
      <c r="N94" s="96"/>
      <c r="O94" s="49"/>
      <c r="P94" s="49"/>
      <c r="Q94" s="49"/>
      <c r="R94" s="49"/>
      <c r="S94" s="96"/>
      <c r="T94" s="96"/>
      <c r="U94" s="49"/>
      <c r="V94" s="49"/>
      <c r="W94" s="49"/>
      <c r="X94" s="49"/>
      <c r="Y94" s="96"/>
      <c r="Z94" s="96"/>
      <c r="AA94" s="96"/>
      <c r="AB94" s="96"/>
      <c r="AC94" s="96"/>
      <c r="AD94" s="96"/>
    </row>
    <row r="95" spans="1:30" ht="57" hidden="1">
      <c r="A95" s="291"/>
      <c r="B95" s="5" t="s">
        <v>363</v>
      </c>
      <c r="C95" s="308"/>
      <c r="D95" s="237"/>
      <c r="E95" s="237"/>
      <c r="F95" s="311"/>
      <c r="G95" s="49"/>
      <c r="H95" s="49"/>
      <c r="I95" s="49"/>
      <c r="J95" s="49"/>
      <c r="K95" s="49"/>
      <c r="L95" s="49"/>
      <c r="M95" s="96"/>
      <c r="N95" s="96"/>
      <c r="O95" s="49"/>
      <c r="P95" s="49"/>
      <c r="Q95" s="49"/>
      <c r="R95" s="49"/>
      <c r="S95" s="96"/>
      <c r="T95" s="96"/>
      <c r="U95" s="49"/>
      <c r="V95" s="49"/>
      <c r="W95" s="49"/>
      <c r="X95" s="49"/>
      <c r="Y95" s="96"/>
      <c r="Z95" s="96"/>
      <c r="AA95" s="96"/>
      <c r="AB95" s="96"/>
      <c r="AC95" s="96"/>
      <c r="AD95" s="96"/>
    </row>
    <row r="96" spans="1:30" ht="28.5" hidden="1">
      <c r="A96" s="291"/>
      <c r="B96" s="5" t="s">
        <v>364</v>
      </c>
      <c r="C96" s="308"/>
      <c r="D96" s="237"/>
      <c r="E96" s="237"/>
      <c r="F96" s="311"/>
      <c r="G96" s="49"/>
      <c r="H96" s="49"/>
      <c r="I96" s="49"/>
      <c r="J96" s="49"/>
      <c r="K96" s="49"/>
      <c r="L96" s="49"/>
      <c r="M96" s="96"/>
      <c r="N96" s="96"/>
      <c r="O96" s="49"/>
      <c r="P96" s="49"/>
      <c r="Q96" s="49"/>
      <c r="R96" s="49"/>
      <c r="S96" s="96"/>
      <c r="T96" s="96"/>
      <c r="U96" s="49"/>
      <c r="V96" s="49"/>
      <c r="W96" s="49"/>
      <c r="X96" s="49"/>
      <c r="Y96" s="96"/>
      <c r="Z96" s="96"/>
      <c r="AA96" s="96"/>
      <c r="AB96" s="96"/>
      <c r="AC96" s="96"/>
      <c r="AD96" s="96"/>
    </row>
    <row r="97" spans="1:30" ht="42.75" hidden="1">
      <c r="A97" s="291"/>
      <c r="B97" s="5" t="s">
        <v>365</v>
      </c>
      <c r="C97" s="308"/>
      <c r="D97" s="237"/>
      <c r="E97" s="237"/>
      <c r="F97" s="311"/>
      <c r="G97" s="49"/>
      <c r="H97" s="49"/>
      <c r="I97" s="49"/>
      <c r="J97" s="49"/>
      <c r="K97" s="49"/>
      <c r="L97" s="49"/>
      <c r="M97" s="96"/>
      <c r="N97" s="96"/>
      <c r="O97" s="49"/>
      <c r="P97" s="49"/>
      <c r="Q97" s="49"/>
      <c r="R97" s="49"/>
      <c r="S97" s="96"/>
      <c r="T97" s="96"/>
      <c r="U97" s="49"/>
      <c r="V97" s="49"/>
      <c r="W97" s="49"/>
      <c r="X97" s="49"/>
      <c r="Y97" s="96"/>
      <c r="Z97" s="96"/>
      <c r="AA97" s="96"/>
      <c r="AB97" s="96"/>
      <c r="AC97" s="96"/>
      <c r="AD97" s="96"/>
    </row>
    <row r="98" spans="1:30" ht="57" hidden="1">
      <c r="A98" s="291"/>
      <c r="B98" s="5" t="s">
        <v>451</v>
      </c>
      <c r="C98" s="308"/>
      <c r="D98" s="237"/>
      <c r="E98" s="237"/>
      <c r="F98" s="311"/>
      <c r="G98" s="49"/>
      <c r="H98" s="49"/>
      <c r="I98" s="49"/>
      <c r="J98" s="49"/>
      <c r="K98" s="49"/>
      <c r="L98" s="49"/>
      <c r="M98" s="96"/>
      <c r="N98" s="96"/>
      <c r="O98" s="49"/>
      <c r="P98" s="49"/>
      <c r="Q98" s="49"/>
      <c r="R98" s="49"/>
      <c r="S98" s="96"/>
      <c r="T98" s="96"/>
      <c r="U98" s="49"/>
      <c r="V98" s="49"/>
      <c r="W98" s="49"/>
      <c r="X98" s="49"/>
      <c r="Y98" s="96"/>
      <c r="Z98" s="96"/>
      <c r="AA98" s="96"/>
      <c r="AB98" s="96"/>
      <c r="AC98" s="96"/>
      <c r="AD98" s="96"/>
    </row>
    <row r="99" spans="1:30" ht="42.75" hidden="1">
      <c r="A99" s="291"/>
      <c r="B99" s="5" t="s">
        <v>366</v>
      </c>
      <c r="C99" s="308"/>
      <c r="D99" s="237"/>
      <c r="E99" s="237"/>
      <c r="F99" s="311"/>
      <c r="G99" s="49"/>
      <c r="H99" s="49"/>
      <c r="I99" s="49"/>
      <c r="J99" s="49"/>
      <c r="K99" s="49"/>
      <c r="L99" s="49"/>
      <c r="M99" s="96"/>
      <c r="N99" s="96"/>
      <c r="O99" s="49"/>
      <c r="P99" s="49"/>
      <c r="Q99" s="49"/>
      <c r="R99" s="49"/>
      <c r="S99" s="96"/>
      <c r="T99" s="96"/>
      <c r="U99" s="49"/>
      <c r="V99" s="49"/>
      <c r="W99" s="49"/>
      <c r="X99" s="49"/>
      <c r="Y99" s="96"/>
      <c r="Z99" s="96"/>
      <c r="AA99" s="96"/>
      <c r="AB99" s="96"/>
      <c r="AC99" s="96"/>
      <c r="AD99" s="96"/>
    </row>
    <row r="100" spans="1:30" ht="28.5" hidden="1">
      <c r="A100" s="306"/>
      <c r="B100" s="5" t="s">
        <v>367</v>
      </c>
      <c r="C100" s="309"/>
      <c r="D100" s="238"/>
      <c r="E100" s="238"/>
      <c r="F100" s="312"/>
      <c r="G100" s="49"/>
      <c r="H100" s="49"/>
      <c r="I100" s="49"/>
      <c r="J100" s="49"/>
      <c r="K100" s="49"/>
      <c r="L100" s="49"/>
      <c r="M100" s="96"/>
      <c r="N100" s="96"/>
      <c r="O100" s="49"/>
      <c r="P100" s="49"/>
      <c r="Q100" s="49"/>
      <c r="R100" s="49"/>
      <c r="S100" s="96"/>
      <c r="T100" s="96"/>
      <c r="U100" s="49"/>
      <c r="V100" s="49"/>
      <c r="W100" s="49"/>
      <c r="X100" s="49"/>
      <c r="Y100" s="96"/>
      <c r="Z100" s="96"/>
      <c r="AA100" s="96"/>
      <c r="AB100" s="96"/>
      <c r="AC100" s="96"/>
      <c r="AD100" s="96"/>
    </row>
    <row r="101" spans="1:30" ht="27" customHeight="1">
      <c r="A101" s="290" t="s">
        <v>231</v>
      </c>
      <c r="B101" s="5" t="s">
        <v>368</v>
      </c>
      <c r="C101" s="65" t="s">
        <v>428</v>
      </c>
      <c r="D101" s="66">
        <v>61542</v>
      </c>
      <c r="E101" s="66">
        <f>D101*'[1]Прил 5 Расчет стоим 1 чел.часа '!$D$14</f>
        <v>14335593</v>
      </c>
      <c r="F101" s="67">
        <f>E101/H5/12</f>
        <v>0.287</v>
      </c>
      <c r="G101" s="68">
        <f>F101</f>
        <v>0.287</v>
      </c>
      <c r="H101" s="68">
        <f>F101</f>
        <v>0.287</v>
      </c>
      <c r="I101" s="68">
        <f>F101</f>
        <v>0.287</v>
      </c>
      <c r="J101" s="68">
        <f>F101</f>
        <v>0.287</v>
      </c>
      <c r="K101" s="68">
        <f>I101</f>
        <v>0.287</v>
      </c>
      <c r="L101" s="68">
        <f>J101</f>
        <v>0.287</v>
      </c>
      <c r="M101" s="99">
        <f>F101</f>
        <v>0.287</v>
      </c>
      <c r="N101" s="99">
        <f>M101</f>
        <v>0.287</v>
      </c>
      <c r="O101" s="68">
        <f>N101</f>
        <v>0.287</v>
      </c>
      <c r="P101" s="68">
        <f>O101</f>
        <v>0.287</v>
      </c>
      <c r="Q101" s="68">
        <f>P101</f>
        <v>0.287</v>
      </c>
      <c r="R101" s="68">
        <f aca="true" t="shared" si="0" ref="R101:AC101">Q101</f>
        <v>0.287</v>
      </c>
      <c r="S101" s="99">
        <f t="shared" si="0"/>
        <v>0.287</v>
      </c>
      <c r="T101" s="99">
        <f t="shared" si="0"/>
        <v>0.287</v>
      </c>
      <c r="U101" s="68">
        <f t="shared" si="0"/>
        <v>0.287</v>
      </c>
      <c r="V101" s="68">
        <f t="shared" si="0"/>
        <v>0.287</v>
      </c>
      <c r="W101" s="68">
        <f t="shared" si="0"/>
        <v>0.287</v>
      </c>
      <c r="X101" s="68">
        <f t="shared" si="0"/>
        <v>0.287</v>
      </c>
      <c r="Y101" s="99">
        <f t="shared" si="0"/>
        <v>0.287</v>
      </c>
      <c r="Z101" s="99">
        <f t="shared" si="0"/>
        <v>0.287</v>
      </c>
      <c r="AA101" s="99">
        <f>'[3]2014'!$F$16</f>
        <v>0.944</v>
      </c>
      <c r="AB101" s="99">
        <f t="shared" si="0"/>
        <v>0.944</v>
      </c>
      <c r="AC101" s="99">
        <f t="shared" si="0"/>
        <v>0.944</v>
      </c>
      <c r="AD101" s="99">
        <f>'[3]2014'!$F$16</f>
        <v>0.944</v>
      </c>
    </row>
    <row r="102" spans="1:30" ht="38.25" customHeight="1">
      <c r="A102" s="291"/>
      <c r="B102" s="5" t="s">
        <v>369</v>
      </c>
      <c r="C102" s="313" t="s">
        <v>426</v>
      </c>
      <c r="D102" s="316">
        <f>23200+10240</f>
        <v>33440</v>
      </c>
      <c r="E102" s="316">
        <f>D102*'[1]Прил 5 Расчет стоим 1 чел.часа '!$C$14</f>
        <v>10443312</v>
      </c>
      <c r="F102" s="303">
        <f>E102/H5/12</f>
        <v>0.209</v>
      </c>
      <c r="G102" s="68">
        <f>F102</f>
        <v>0.209</v>
      </c>
      <c r="H102" s="68">
        <f>G102</f>
        <v>0.209</v>
      </c>
      <c r="I102" s="68">
        <f>F102</f>
        <v>0.209</v>
      </c>
      <c r="J102" s="68">
        <f>F102</f>
        <v>0.209</v>
      </c>
      <c r="K102" s="68">
        <f>I102</f>
        <v>0.209</v>
      </c>
      <c r="L102" s="68">
        <f>J102</f>
        <v>0.209</v>
      </c>
      <c r="M102" s="99">
        <f aca="true" t="shared" si="1" ref="M102:AC102">L102</f>
        <v>0.209</v>
      </c>
      <c r="N102" s="99">
        <f t="shared" si="1"/>
        <v>0.209</v>
      </c>
      <c r="O102" s="68">
        <f t="shared" si="1"/>
        <v>0.209</v>
      </c>
      <c r="P102" s="68">
        <f t="shared" si="1"/>
        <v>0.209</v>
      </c>
      <c r="Q102" s="68">
        <f t="shared" si="1"/>
        <v>0.209</v>
      </c>
      <c r="R102" s="68">
        <f t="shared" si="1"/>
        <v>0.209</v>
      </c>
      <c r="S102" s="99">
        <f t="shared" si="1"/>
        <v>0.209</v>
      </c>
      <c r="T102" s="99">
        <f t="shared" si="1"/>
        <v>0.209</v>
      </c>
      <c r="U102" s="68">
        <f t="shared" si="1"/>
        <v>0.209</v>
      </c>
      <c r="V102" s="68">
        <f t="shared" si="1"/>
        <v>0.209</v>
      </c>
      <c r="W102" s="68">
        <f t="shared" si="1"/>
        <v>0.209</v>
      </c>
      <c r="X102" s="68">
        <f t="shared" si="1"/>
        <v>0.209</v>
      </c>
      <c r="Y102" s="99">
        <f t="shared" si="1"/>
        <v>0.209</v>
      </c>
      <c r="Z102" s="99">
        <f t="shared" si="1"/>
        <v>0.209</v>
      </c>
      <c r="AA102" s="99">
        <f>'[3]2014'!$F$17</f>
        <v>0.688</v>
      </c>
      <c r="AB102" s="99">
        <f t="shared" si="1"/>
        <v>0.688</v>
      </c>
      <c r="AC102" s="99">
        <f t="shared" si="1"/>
        <v>0.688</v>
      </c>
      <c r="AD102" s="99">
        <f>'[3]2014'!$F$17</f>
        <v>0.688</v>
      </c>
    </row>
    <row r="103" spans="1:30" ht="28.5" hidden="1">
      <c r="A103" s="291"/>
      <c r="B103" s="5" t="s">
        <v>370</v>
      </c>
      <c r="C103" s="314"/>
      <c r="D103" s="317"/>
      <c r="E103" s="317"/>
      <c r="F103" s="304"/>
      <c r="G103" s="69"/>
      <c r="H103" s="69"/>
      <c r="I103" s="69"/>
      <c r="J103" s="69"/>
      <c r="K103" s="69"/>
      <c r="L103" s="69"/>
      <c r="M103" s="100"/>
      <c r="N103" s="100"/>
      <c r="O103" s="69"/>
      <c r="P103" s="69"/>
      <c r="Q103" s="69"/>
      <c r="R103" s="69"/>
      <c r="S103" s="100"/>
      <c r="T103" s="100"/>
      <c r="U103" s="69"/>
      <c r="V103" s="69"/>
      <c r="W103" s="69"/>
      <c r="X103" s="69"/>
      <c r="Y103" s="100"/>
      <c r="Z103" s="100"/>
      <c r="AA103" s="100"/>
      <c r="AB103" s="100"/>
      <c r="AC103" s="100"/>
      <c r="AD103" s="100"/>
    </row>
    <row r="104" spans="1:30" ht="42.75" hidden="1">
      <c r="A104" s="291"/>
      <c r="B104" s="5" t="s">
        <v>371</v>
      </c>
      <c r="C104" s="314"/>
      <c r="D104" s="317"/>
      <c r="E104" s="317"/>
      <c r="F104" s="304"/>
      <c r="G104" s="69"/>
      <c r="H104" s="69"/>
      <c r="I104" s="69"/>
      <c r="J104" s="69"/>
      <c r="K104" s="69"/>
      <c r="L104" s="69"/>
      <c r="M104" s="100"/>
      <c r="N104" s="100"/>
      <c r="O104" s="69"/>
      <c r="P104" s="69"/>
      <c r="Q104" s="69"/>
      <c r="R104" s="69"/>
      <c r="S104" s="100"/>
      <c r="T104" s="100"/>
      <c r="U104" s="69"/>
      <c r="V104" s="69"/>
      <c r="W104" s="69"/>
      <c r="X104" s="69"/>
      <c r="Y104" s="100"/>
      <c r="Z104" s="100"/>
      <c r="AA104" s="100"/>
      <c r="AB104" s="100"/>
      <c r="AC104" s="100"/>
      <c r="AD104" s="100"/>
    </row>
    <row r="105" spans="1:30" ht="57" hidden="1">
      <c r="A105" s="291"/>
      <c r="B105" s="5" t="s">
        <v>372</v>
      </c>
      <c r="C105" s="314"/>
      <c r="D105" s="317"/>
      <c r="E105" s="317"/>
      <c r="F105" s="304"/>
      <c r="G105" s="69"/>
      <c r="H105" s="69"/>
      <c r="I105" s="69"/>
      <c r="J105" s="69"/>
      <c r="K105" s="69"/>
      <c r="L105" s="69"/>
      <c r="M105" s="100"/>
      <c r="N105" s="100"/>
      <c r="O105" s="69"/>
      <c r="P105" s="69"/>
      <c r="Q105" s="69"/>
      <c r="R105" s="69"/>
      <c r="S105" s="100"/>
      <c r="T105" s="100"/>
      <c r="U105" s="69"/>
      <c r="V105" s="69"/>
      <c r="W105" s="69"/>
      <c r="X105" s="69"/>
      <c r="Y105" s="100"/>
      <c r="Z105" s="100"/>
      <c r="AA105" s="100"/>
      <c r="AB105" s="100"/>
      <c r="AC105" s="100"/>
      <c r="AD105" s="100"/>
    </row>
    <row r="106" spans="1:30" ht="71.25" hidden="1">
      <c r="A106" s="291"/>
      <c r="B106" s="7" t="s">
        <v>459</v>
      </c>
      <c r="C106" s="314"/>
      <c r="D106" s="317"/>
      <c r="E106" s="317"/>
      <c r="F106" s="304"/>
      <c r="G106" s="69"/>
      <c r="H106" s="69"/>
      <c r="I106" s="69"/>
      <c r="J106" s="69"/>
      <c r="K106" s="69"/>
      <c r="L106" s="69"/>
      <c r="M106" s="100"/>
      <c r="N106" s="100"/>
      <c r="O106" s="69"/>
      <c r="P106" s="69"/>
      <c r="Q106" s="69"/>
      <c r="R106" s="69"/>
      <c r="S106" s="100"/>
      <c r="T106" s="100"/>
      <c r="U106" s="69"/>
      <c r="V106" s="69"/>
      <c r="W106" s="69"/>
      <c r="X106" s="69"/>
      <c r="Y106" s="100"/>
      <c r="Z106" s="100"/>
      <c r="AA106" s="100"/>
      <c r="AB106" s="100"/>
      <c r="AC106" s="100"/>
      <c r="AD106" s="100"/>
    </row>
    <row r="107" spans="1:30" ht="57" hidden="1">
      <c r="A107" s="306"/>
      <c r="B107" s="5" t="s">
        <v>373</v>
      </c>
      <c r="C107" s="315"/>
      <c r="D107" s="318"/>
      <c r="E107" s="318"/>
      <c r="F107" s="305"/>
      <c r="G107" s="69"/>
      <c r="H107" s="69"/>
      <c r="I107" s="69"/>
      <c r="J107" s="69"/>
      <c r="K107" s="69"/>
      <c r="L107" s="69"/>
      <c r="M107" s="100"/>
      <c r="N107" s="100"/>
      <c r="O107" s="69"/>
      <c r="P107" s="69"/>
      <c r="Q107" s="69"/>
      <c r="R107" s="69"/>
      <c r="S107" s="100"/>
      <c r="T107" s="100"/>
      <c r="U107" s="69"/>
      <c r="V107" s="69"/>
      <c r="W107" s="69"/>
      <c r="X107" s="69"/>
      <c r="Y107" s="100"/>
      <c r="Z107" s="100"/>
      <c r="AA107" s="100"/>
      <c r="AB107" s="100"/>
      <c r="AC107" s="100"/>
      <c r="AD107" s="100"/>
    </row>
    <row r="108" spans="1:30" ht="51.75" customHeight="1">
      <c r="A108" s="234" t="s">
        <v>260</v>
      </c>
      <c r="B108" s="9" t="s">
        <v>374</v>
      </c>
      <c r="C108" s="271" t="s">
        <v>426</v>
      </c>
      <c r="D108" s="273">
        <v>40131</v>
      </c>
      <c r="E108" s="273">
        <f>D108*'[1]Прил 5 Расчет стоим 1 чел.часа '!$C$14</f>
        <v>12532911</v>
      </c>
      <c r="F108" s="275">
        <f>E108/H5/12</f>
        <v>0.251</v>
      </c>
      <c r="G108" s="213">
        <f>F108</f>
        <v>0.251</v>
      </c>
      <c r="H108" s="213">
        <f>G108</f>
        <v>0.251</v>
      </c>
      <c r="I108" s="213">
        <f>F108</f>
        <v>0.251</v>
      </c>
      <c r="J108" s="213">
        <f>F108</f>
        <v>0.251</v>
      </c>
      <c r="K108" s="213">
        <f>F108</f>
        <v>0.251</v>
      </c>
      <c r="L108" s="213">
        <f>F108</f>
        <v>0.251</v>
      </c>
      <c r="M108" s="207">
        <f>F108</f>
        <v>0.251</v>
      </c>
      <c r="N108" s="207">
        <f>F108</f>
        <v>0.251</v>
      </c>
      <c r="O108" s="213">
        <f>F108</f>
        <v>0.251</v>
      </c>
      <c r="P108" s="213">
        <f>F108</f>
        <v>0.251</v>
      </c>
      <c r="Q108" s="213">
        <f>F108</f>
        <v>0.251</v>
      </c>
      <c r="R108" s="213">
        <f>F108</f>
        <v>0.251</v>
      </c>
      <c r="S108" s="207">
        <f>F108</f>
        <v>0.251</v>
      </c>
      <c r="T108" s="207">
        <f>F108</f>
        <v>0.251</v>
      </c>
      <c r="U108" s="213">
        <f>F108</f>
        <v>0.251</v>
      </c>
      <c r="V108" s="213">
        <f>F108</f>
        <v>0.251</v>
      </c>
      <c r="W108" s="213">
        <f>F108</f>
        <v>0.251</v>
      </c>
      <c r="X108" s="213">
        <f>F108</f>
        <v>0.251</v>
      </c>
      <c r="Y108" s="207">
        <f>F108</f>
        <v>0.251</v>
      </c>
      <c r="Z108" s="207">
        <f>F108</f>
        <v>0.251</v>
      </c>
      <c r="AA108" s="207">
        <f>F108</f>
        <v>0.251</v>
      </c>
      <c r="AB108" s="207">
        <f>F108</f>
        <v>0.251</v>
      </c>
      <c r="AC108" s="207">
        <f>F108</f>
        <v>0.251</v>
      </c>
      <c r="AD108" s="207">
        <f>F108</f>
        <v>0.251</v>
      </c>
    </row>
    <row r="109" spans="1:30" ht="22.5" customHeight="1">
      <c r="A109" s="245"/>
      <c r="B109" s="9" t="s">
        <v>384</v>
      </c>
      <c r="C109" s="272"/>
      <c r="D109" s="274"/>
      <c r="E109" s="274"/>
      <c r="F109" s="276"/>
      <c r="G109" s="223"/>
      <c r="H109" s="223"/>
      <c r="I109" s="215"/>
      <c r="J109" s="215"/>
      <c r="K109" s="223"/>
      <c r="L109" s="223"/>
      <c r="M109" s="209"/>
      <c r="N109" s="209"/>
      <c r="O109" s="223"/>
      <c r="P109" s="223"/>
      <c r="Q109" s="223"/>
      <c r="R109" s="223"/>
      <c r="S109" s="209"/>
      <c r="T109" s="209"/>
      <c r="U109" s="223"/>
      <c r="V109" s="223"/>
      <c r="W109" s="223"/>
      <c r="X109" s="223"/>
      <c r="Y109" s="209"/>
      <c r="Z109" s="209"/>
      <c r="AA109" s="209"/>
      <c r="AB109" s="209"/>
      <c r="AC109" s="209"/>
      <c r="AD109" s="209"/>
    </row>
    <row r="110" spans="1:30" ht="114" hidden="1">
      <c r="A110" s="245"/>
      <c r="B110" s="9" t="s">
        <v>472</v>
      </c>
      <c r="C110" s="272"/>
      <c r="D110" s="274"/>
      <c r="E110" s="274"/>
      <c r="F110" s="276"/>
      <c r="G110" s="49"/>
      <c r="H110" s="49"/>
      <c r="I110" s="49"/>
      <c r="J110" s="49"/>
      <c r="K110" s="49"/>
      <c r="L110" s="49"/>
      <c r="M110" s="96"/>
      <c r="N110" s="96"/>
      <c r="O110" s="49"/>
      <c r="P110" s="49"/>
      <c r="Q110" s="49"/>
      <c r="R110" s="49"/>
      <c r="S110" s="96"/>
      <c r="T110" s="96"/>
      <c r="U110" s="49"/>
      <c r="V110" s="49"/>
      <c r="W110" s="49"/>
      <c r="X110" s="49"/>
      <c r="Y110" s="96"/>
      <c r="Z110" s="96"/>
      <c r="AA110" s="96"/>
      <c r="AB110" s="96"/>
      <c r="AC110" s="96"/>
      <c r="AD110" s="96"/>
    </row>
    <row r="111" spans="1:30" ht="85.5" hidden="1">
      <c r="A111" s="245"/>
      <c r="B111" s="9" t="s">
        <v>457</v>
      </c>
      <c r="C111" s="272"/>
      <c r="D111" s="274"/>
      <c r="E111" s="274"/>
      <c r="F111" s="276"/>
      <c r="G111" s="49"/>
      <c r="H111" s="49"/>
      <c r="I111" s="49"/>
      <c r="J111" s="49"/>
      <c r="K111" s="49"/>
      <c r="L111" s="49"/>
      <c r="M111" s="96"/>
      <c r="N111" s="96"/>
      <c r="O111" s="49"/>
      <c r="P111" s="49"/>
      <c r="Q111" s="49"/>
      <c r="R111" s="49"/>
      <c r="S111" s="96"/>
      <c r="T111" s="96"/>
      <c r="U111" s="49"/>
      <c r="V111" s="49"/>
      <c r="W111" s="49"/>
      <c r="X111" s="49"/>
      <c r="Y111" s="96"/>
      <c r="Z111" s="96"/>
      <c r="AA111" s="96"/>
      <c r="AB111" s="96"/>
      <c r="AC111" s="96"/>
      <c r="AD111" s="96"/>
    </row>
    <row r="112" spans="1:30" ht="28.5" customHeight="1">
      <c r="A112" s="234" t="s">
        <v>261</v>
      </c>
      <c r="B112" s="12" t="s">
        <v>375</v>
      </c>
      <c r="C112" s="292" t="s">
        <v>426</v>
      </c>
      <c r="D112" s="273">
        <v>187775</v>
      </c>
      <c r="E112" s="273">
        <f>D112*'[1]Прил 5 Расчет стоим 1 чел.часа '!$C$14</f>
        <v>58642133</v>
      </c>
      <c r="F112" s="275">
        <f>E112/H5/12</f>
        <v>1.174</v>
      </c>
      <c r="G112" s="213">
        <f>F112</f>
        <v>1.174</v>
      </c>
      <c r="H112" s="213">
        <f>G112</f>
        <v>1.174</v>
      </c>
      <c r="I112" s="213">
        <f>F112</f>
        <v>1.174</v>
      </c>
      <c r="J112" s="213">
        <f>F112</f>
        <v>1.174</v>
      </c>
      <c r="K112" s="213">
        <f>F112*2</f>
        <v>2.348</v>
      </c>
      <c r="L112" s="213">
        <f>F112*2</f>
        <v>2.348</v>
      </c>
      <c r="M112" s="207">
        <f>F112</f>
        <v>1.174</v>
      </c>
      <c r="N112" s="207">
        <f>F112</f>
        <v>1.174</v>
      </c>
      <c r="O112" s="213">
        <f>F112</f>
        <v>1.174</v>
      </c>
      <c r="P112" s="213">
        <f>F112</f>
        <v>1.174</v>
      </c>
      <c r="Q112" s="213">
        <f>F112</f>
        <v>1.174</v>
      </c>
      <c r="R112" s="213">
        <f>F112</f>
        <v>1.174</v>
      </c>
      <c r="S112" s="207">
        <f>F112</f>
        <v>1.174</v>
      </c>
      <c r="T112" s="207">
        <f>F112</f>
        <v>1.174</v>
      </c>
      <c r="U112" s="213">
        <f>F112</f>
        <v>1.174</v>
      </c>
      <c r="V112" s="213">
        <f>F112</f>
        <v>1.174</v>
      </c>
      <c r="W112" s="213">
        <f>F112</f>
        <v>1.174</v>
      </c>
      <c r="X112" s="213">
        <f>F112</f>
        <v>1.174</v>
      </c>
      <c r="Y112" s="207">
        <f>F112</f>
        <v>1.174</v>
      </c>
      <c r="Z112" s="207">
        <f>F112</f>
        <v>1.174</v>
      </c>
      <c r="AA112" s="207">
        <f>F112</f>
        <v>1.174</v>
      </c>
      <c r="AB112" s="207">
        <f>F112</f>
        <v>1.174</v>
      </c>
      <c r="AC112" s="207">
        <f>F112</f>
        <v>1.174</v>
      </c>
      <c r="AD112" s="207">
        <f>F112</f>
        <v>1.174</v>
      </c>
    </row>
    <row r="113" spans="1:30" ht="62.25" customHeight="1">
      <c r="A113" s="245"/>
      <c r="B113" s="13" t="s">
        <v>277</v>
      </c>
      <c r="C113" s="293"/>
      <c r="D113" s="274"/>
      <c r="E113" s="274"/>
      <c r="F113" s="276"/>
      <c r="G113" s="223"/>
      <c r="H113" s="223"/>
      <c r="I113" s="215"/>
      <c r="J113" s="215"/>
      <c r="K113" s="223"/>
      <c r="L113" s="223"/>
      <c r="M113" s="209"/>
      <c r="N113" s="209"/>
      <c r="O113" s="223"/>
      <c r="P113" s="223"/>
      <c r="Q113" s="223"/>
      <c r="R113" s="223"/>
      <c r="S113" s="209"/>
      <c r="T113" s="209"/>
      <c r="U113" s="223"/>
      <c r="V113" s="223"/>
      <c r="W113" s="223"/>
      <c r="X113" s="223"/>
      <c r="Y113" s="209"/>
      <c r="Z113" s="209"/>
      <c r="AA113" s="209"/>
      <c r="AB113" s="209"/>
      <c r="AC113" s="209"/>
      <c r="AD113" s="209"/>
    </row>
    <row r="114" spans="1:30" ht="26.25" customHeight="1" hidden="1">
      <c r="A114" s="245"/>
      <c r="B114" s="13" t="s">
        <v>278</v>
      </c>
      <c r="C114" s="293"/>
      <c r="D114" s="274"/>
      <c r="E114" s="274"/>
      <c r="F114" s="276"/>
      <c r="G114" s="49"/>
      <c r="H114" s="49"/>
      <c r="I114" s="49"/>
      <c r="J114" s="49"/>
      <c r="K114" s="49"/>
      <c r="L114" s="49"/>
      <c r="M114" s="96"/>
      <c r="N114" s="96"/>
      <c r="O114" s="49"/>
      <c r="P114" s="49"/>
      <c r="Q114" s="49"/>
      <c r="R114" s="49"/>
      <c r="S114" s="96"/>
      <c r="T114" s="96"/>
      <c r="U114" s="49"/>
      <c r="V114" s="49"/>
      <c r="W114" s="49"/>
      <c r="X114" s="49"/>
      <c r="Y114" s="96"/>
      <c r="Z114" s="96"/>
      <c r="AA114" s="96"/>
      <c r="AB114" s="96"/>
      <c r="AC114" s="96"/>
      <c r="AD114" s="96"/>
    </row>
    <row r="115" spans="1:30" ht="46.5" customHeight="1" hidden="1">
      <c r="A115" s="245"/>
      <c r="B115" s="9" t="s">
        <v>376</v>
      </c>
      <c r="C115" s="293"/>
      <c r="D115" s="274"/>
      <c r="E115" s="274"/>
      <c r="F115" s="276"/>
      <c r="G115" s="49"/>
      <c r="H115" s="49"/>
      <c r="I115" s="49"/>
      <c r="J115" s="49"/>
      <c r="K115" s="49"/>
      <c r="L115" s="49"/>
      <c r="M115" s="96"/>
      <c r="N115" s="96"/>
      <c r="O115" s="49"/>
      <c r="P115" s="49"/>
      <c r="Q115" s="49"/>
      <c r="R115" s="49"/>
      <c r="S115" s="96"/>
      <c r="T115" s="96"/>
      <c r="U115" s="49"/>
      <c r="V115" s="49"/>
      <c r="W115" s="49"/>
      <c r="X115" s="49"/>
      <c r="Y115" s="96"/>
      <c r="Z115" s="96"/>
      <c r="AA115" s="96"/>
      <c r="AB115" s="96"/>
      <c r="AC115" s="96"/>
      <c r="AD115" s="96"/>
    </row>
    <row r="116" spans="1:30" ht="28.5" hidden="1">
      <c r="A116" s="245"/>
      <c r="B116" s="9" t="s">
        <v>377</v>
      </c>
      <c r="C116" s="293"/>
      <c r="D116" s="274"/>
      <c r="E116" s="274"/>
      <c r="F116" s="276"/>
      <c r="G116" s="49"/>
      <c r="H116" s="49"/>
      <c r="I116" s="49"/>
      <c r="J116" s="49"/>
      <c r="K116" s="49"/>
      <c r="L116" s="49"/>
      <c r="M116" s="96"/>
      <c r="N116" s="96"/>
      <c r="O116" s="49"/>
      <c r="P116" s="49"/>
      <c r="Q116" s="49"/>
      <c r="R116" s="49"/>
      <c r="S116" s="96"/>
      <c r="T116" s="96"/>
      <c r="U116" s="49"/>
      <c r="V116" s="49"/>
      <c r="W116" s="49"/>
      <c r="X116" s="49"/>
      <c r="Y116" s="96"/>
      <c r="Z116" s="96"/>
      <c r="AA116" s="96"/>
      <c r="AB116" s="96"/>
      <c r="AC116" s="96"/>
      <c r="AD116" s="96"/>
    </row>
    <row r="117" spans="1:30" ht="21" customHeight="1" hidden="1">
      <c r="A117" s="245"/>
      <c r="B117" s="9" t="s">
        <v>378</v>
      </c>
      <c r="C117" s="293"/>
      <c r="D117" s="274"/>
      <c r="E117" s="274"/>
      <c r="F117" s="276"/>
      <c r="G117" s="49"/>
      <c r="H117" s="49"/>
      <c r="I117" s="49"/>
      <c r="J117" s="49"/>
      <c r="K117" s="49"/>
      <c r="L117" s="49"/>
      <c r="M117" s="96"/>
      <c r="N117" s="96"/>
      <c r="O117" s="49"/>
      <c r="P117" s="49"/>
      <c r="Q117" s="49"/>
      <c r="R117" s="49"/>
      <c r="S117" s="96"/>
      <c r="T117" s="96"/>
      <c r="U117" s="49"/>
      <c r="V117" s="49"/>
      <c r="W117" s="49"/>
      <c r="X117" s="49"/>
      <c r="Y117" s="96"/>
      <c r="Z117" s="96"/>
      <c r="AA117" s="96"/>
      <c r="AB117" s="96"/>
      <c r="AC117" s="96"/>
      <c r="AD117" s="96"/>
    </row>
    <row r="118" spans="1:30" ht="42.75" hidden="1">
      <c r="A118" s="245"/>
      <c r="B118" s="9" t="s">
        <v>379</v>
      </c>
      <c r="C118" s="293"/>
      <c r="D118" s="274"/>
      <c r="E118" s="274"/>
      <c r="F118" s="276"/>
      <c r="G118" s="49"/>
      <c r="H118" s="49"/>
      <c r="I118" s="49"/>
      <c r="J118" s="49"/>
      <c r="K118" s="49"/>
      <c r="L118" s="49"/>
      <c r="M118" s="96"/>
      <c r="N118" s="96"/>
      <c r="O118" s="49"/>
      <c r="P118" s="49"/>
      <c r="Q118" s="49"/>
      <c r="R118" s="49"/>
      <c r="S118" s="96"/>
      <c r="T118" s="96"/>
      <c r="U118" s="49"/>
      <c r="V118" s="49"/>
      <c r="W118" s="49"/>
      <c r="X118" s="49"/>
      <c r="Y118" s="96"/>
      <c r="Z118" s="96"/>
      <c r="AA118" s="96"/>
      <c r="AB118" s="96"/>
      <c r="AC118" s="96"/>
      <c r="AD118" s="96"/>
    </row>
    <row r="119" spans="1:30" ht="42.75" hidden="1">
      <c r="A119" s="245"/>
      <c r="B119" s="9" t="s">
        <v>380</v>
      </c>
      <c r="C119" s="293"/>
      <c r="D119" s="274"/>
      <c r="E119" s="274"/>
      <c r="F119" s="276"/>
      <c r="G119" s="49"/>
      <c r="H119" s="49"/>
      <c r="I119" s="49"/>
      <c r="J119" s="49"/>
      <c r="K119" s="49"/>
      <c r="L119" s="49"/>
      <c r="M119" s="96"/>
      <c r="N119" s="96"/>
      <c r="O119" s="49"/>
      <c r="P119" s="49"/>
      <c r="Q119" s="49"/>
      <c r="R119" s="49"/>
      <c r="S119" s="96"/>
      <c r="T119" s="96"/>
      <c r="U119" s="49"/>
      <c r="V119" s="49"/>
      <c r="W119" s="49"/>
      <c r="X119" s="49"/>
      <c r="Y119" s="96"/>
      <c r="Z119" s="96"/>
      <c r="AA119" s="96"/>
      <c r="AB119" s="96"/>
      <c r="AC119" s="96"/>
      <c r="AD119" s="96"/>
    </row>
    <row r="120" spans="1:30" ht="28.5" hidden="1">
      <c r="A120" s="245"/>
      <c r="B120" s="9" t="s">
        <v>381</v>
      </c>
      <c r="C120" s="293"/>
      <c r="D120" s="274"/>
      <c r="E120" s="274"/>
      <c r="F120" s="276"/>
      <c r="G120" s="49"/>
      <c r="H120" s="49"/>
      <c r="I120" s="49"/>
      <c r="J120" s="49"/>
      <c r="K120" s="49"/>
      <c r="L120" s="49"/>
      <c r="M120" s="96"/>
      <c r="N120" s="96"/>
      <c r="O120" s="49"/>
      <c r="P120" s="49"/>
      <c r="Q120" s="49"/>
      <c r="R120" s="49"/>
      <c r="S120" s="96"/>
      <c r="T120" s="96"/>
      <c r="U120" s="49"/>
      <c r="V120" s="49"/>
      <c r="W120" s="49"/>
      <c r="X120" s="49"/>
      <c r="Y120" s="96"/>
      <c r="Z120" s="96"/>
      <c r="AA120" s="96"/>
      <c r="AB120" s="96"/>
      <c r="AC120" s="96"/>
      <c r="AD120" s="96"/>
    </row>
    <row r="121" spans="1:30" ht="28.5" hidden="1">
      <c r="A121" s="245"/>
      <c r="B121" s="9" t="s">
        <v>382</v>
      </c>
      <c r="C121" s="293"/>
      <c r="D121" s="274"/>
      <c r="E121" s="274"/>
      <c r="F121" s="276"/>
      <c r="G121" s="49"/>
      <c r="H121" s="49"/>
      <c r="I121" s="49"/>
      <c r="J121" s="49"/>
      <c r="K121" s="49"/>
      <c r="L121" s="49"/>
      <c r="M121" s="96"/>
      <c r="N121" s="96"/>
      <c r="O121" s="49"/>
      <c r="P121" s="49"/>
      <c r="Q121" s="49"/>
      <c r="R121" s="49"/>
      <c r="S121" s="96"/>
      <c r="T121" s="96"/>
      <c r="U121" s="49"/>
      <c r="V121" s="49"/>
      <c r="W121" s="49"/>
      <c r="X121" s="49"/>
      <c r="Y121" s="96"/>
      <c r="Z121" s="96"/>
      <c r="AA121" s="96"/>
      <c r="AB121" s="96"/>
      <c r="AC121" s="96"/>
      <c r="AD121" s="96"/>
    </row>
    <row r="122" spans="1:30" ht="9.75" customHeight="1" hidden="1">
      <c r="A122" s="245"/>
      <c r="B122" s="9" t="s">
        <v>383</v>
      </c>
      <c r="C122" s="293"/>
      <c r="D122" s="274"/>
      <c r="E122" s="274"/>
      <c r="F122" s="276"/>
      <c r="G122" s="49"/>
      <c r="H122" s="49"/>
      <c r="I122" s="49"/>
      <c r="J122" s="49"/>
      <c r="K122" s="49"/>
      <c r="L122" s="49"/>
      <c r="M122" s="96"/>
      <c r="N122" s="96"/>
      <c r="O122" s="49"/>
      <c r="P122" s="49"/>
      <c r="Q122" s="49"/>
      <c r="R122" s="49"/>
      <c r="S122" s="96"/>
      <c r="T122" s="96"/>
      <c r="U122" s="49"/>
      <c r="V122" s="49"/>
      <c r="W122" s="49"/>
      <c r="X122" s="49"/>
      <c r="Y122" s="96"/>
      <c r="Z122" s="96"/>
      <c r="AA122" s="96"/>
      <c r="AB122" s="96"/>
      <c r="AC122" s="96"/>
      <c r="AD122" s="96"/>
    </row>
    <row r="123" spans="1:30" ht="57" hidden="1">
      <c r="A123" s="245"/>
      <c r="B123" s="9" t="s">
        <v>385</v>
      </c>
      <c r="C123" s="293"/>
      <c r="D123" s="274"/>
      <c r="E123" s="274"/>
      <c r="F123" s="276"/>
      <c r="G123" s="49"/>
      <c r="H123" s="49"/>
      <c r="I123" s="49"/>
      <c r="J123" s="49"/>
      <c r="K123" s="49"/>
      <c r="L123" s="49"/>
      <c r="M123" s="96"/>
      <c r="N123" s="96"/>
      <c r="O123" s="49"/>
      <c r="P123" s="49"/>
      <c r="Q123" s="49"/>
      <c r="R123" s="49"/>
      <c r="S123" s="96"/>
      <c r="T123" s="96"/>
      <c r="U123" s="49"/>
      <c r="V123" s="49"/>
      <c r="W123" s="49"/>
      <c r="X123" s="49"/>
      <c r="Y123" s="96"/>
      <c r="Z123" s="96"/>
      <c r="AA123" s="96"/>
      <c r="AB123" s="96"/>
      <c r="AC123" s="96"/>
      <c r="AD123" s="96"/>
    </row>
    <row r="124" spans="1:30" ht="42.75" hidden="1">
      <c r="A124" s="245"/>
      <c r="B124" s="9" t="s">
        <v>386</v>
      </c>
      <c r="C124" s="293"/>
      <c r="D124" s="274"/>
      <c r="E124" s="274"/>
      <c r="F124" s="276"/>
      <c r="G124" s="49"/>
      <c r="H124" s="49"/>
      <c r="I124" s="49"/>
      <c r="J124" s="49"/>
      <c r="K124" s="49"/>
      <c r="L124" s="49"/>
      <c r="M124" s="96"/>
      <c r="N124" s="96"/>
      <c r="O124" s="49"/>
      <c r="P124" s="49"/>
      <c r="Q124" s="49"/>
      <c r="R124" s="49"/>
      <c r="S124" s="96"/>
      <c r="T124" s="96"/>
      <c r="U124" s="49"/>
      <c r="V124" s="49"/>
      <c r="W124" s="49"/>
      <c r="X124" s="49"/>
      <c r="Y124" s="96"/>
      <c r="Z124" s="96"/>
      <c r="AA124" s="96"/>
      <c r="AB124" s="96"/>
      <c r="AC124" s="96"/>
      <c r="AD124" s="96"/>
    </row>
    <row r="125" spans="1:30" ht="115.5" customHeight="1" hidden="1">
      <c r="A125" s="245"/>
      <c r="B125" s="9" t="s">
        <v>447</v>
      </c>
      <c r="C125" s="293"/>
      <c r="D125" s="274"/>
      <c r="E125" s="274"/>
      <c r="F125" s="276"/>
      <c r="G125" s="49"/>
      <c r="H125" s="49"/>
      <c r="I125" s="49"/>
      <c r="J125" s="49"/>
      <c r="K125" s="49"/>
      <c r="L125" s="49"/>
      <c r="M125" s="96"/>
      <c r="N125" s="96"/>
      <c r="O125" s="49"/>
      <c r="P125" s="49"/>
      <c r="Q125" s="49"/>
      <c r="R125" s="49"/>
      <c r="S125" s="96"/>
      <c r="T125" s="96"/>
      <c r="U125" s="49"/>
      <c r="V125" s="49"/>
      <c r="W125" s="49"/>
      <c r="X125" s="49"/>
      <c r="Y125" s="96"/>
      <c r="Z125" s="96"/>
      <c r="AA125" s="96"/>
      <c r="AB125" s="96"/>
      <c r="AC125" s="96"/>
      <c r="AD125" s="96"/>
    </row>
    <row r="126" spans="1:30" ht="156.75" hidden="1">
      <c r="A126" s="245"/>
      <c r="B126" s="9" t="s">
        <v>444</v>
      </c>
      <c r="C126" s="293"/>
      <c r="D126" s="274"/>
      <c r="E126" s="274"/>
      <c r="F126" s="276"/>
      <c r="G126" s="49"/>
      <c r="H126" s="49"/>
      <c r="I126" s="49"/>
      <c r="J126" s="49"/>
      <c r="K126" s="49"/>
      <c r="L126" s="49"/>
      <c r="M126" s="96"/>
      <c r="N126" s="96"/>
      <c r="O126" s="49"/>
      <c r="P126" s="49"/>
      <c r="Q126" s="49"/>
      <c r="R126" s="49"/>
      <c r="S126" s="96"/>
      <c r="T126" s="96"/>
      <c r="U126" s="49"/>
      <c r="V126" s="49"/>
      <c r="W126" s="49"/>
      <c r="X126" s="49"/>
      <c r="Y126" s="96"/>
      <c r="Z126" s="96"/>
      <c r="AA126" s="96"/>
      <c r="AB126" s="96"/>
      <c r="AC126" s="96"/>
      <c r="AD126" s="96"/>
    </row>
    <row r="127" spans="1:30" ht="37.5" customHeight="1" hidden="1">
      <c r="A127" s="245"/>
      <c r="B127" s="9" t="s">
        <v>445</v>
      </c>
      <c r="C127" s="293"/>
      <c r="D127" s="274"/>
      <c r="E127" s="274"/>
      <c r="F127" s="276"/>
      <c r="G127" s="49"/>
      <c r="H127" s="49"/>
      <c r="I127" s="49"/>
      <c r="J127" s="49"/>
      <c r="K127" s="49"/>
      <c r="L127" s="49"/>
      <c r="M127" s="96"/>
      <c r="N127" s="96"/>
      <c r="O127" s="49"/>
      <c r="P127" s="49"/>
      <c r="Q127" s="49"/>
      <c r="R127" s="49"/>
      <c r="S127" s="96"/>
      <c r="T127" s="96"/>
      <c r="U127" s="49"/>
      <c r="V127" s="49"/>
      <c r="W127" s="49"/>
      <c r="X127" s="49"/>
      <c r="Y127" s="96"/>
      <c r="Z127" s="96"/>
      <c r="AA127" s="96"/>
      <c r="AB127" s="96"/>
      <c r="AC127" s="96"/>
      <c r="AD127" s="96"/>
    </row>
    <row r="128" spans="1:30" ht="71.25" hidden="1">
      <c r="A128" s="235"/>
      <c r="B128" s="9" t="s">
        <v>446</v>
      </c>
      <c r="C128" s="294"/>
      <c r="D128" s="295"/>
      <c r="E128" s="295"/>
      <c r="F128" s="280"/>
      <c r="G128" s="49"/>
      <c r="H128" s="49"/>
      <c r="I128" s="49"/>
      <c r="J128" s="49"/>
      <c r="K128" s="49"/>
      <c r="L128" s="49"/>
      <c r="M128" s="96"/>
      <c r="N128" s="96"/>
      <c r="O128" s="49"/>
      <c r="P128" s="49"/>
      <c r="Q128" s="49"/>
      <c r="R128" s="49"/>
      <c r="S128" s="96"/>
      <c r="T128" s="96"/>
      <c r="U128" s="49"/>
      <c r="V128" s="49"/>
      <c r="W128" s="49"/>
      <c r="X128" s="49"/>
      <c r="Y128" s="96"/>
      <c r="Z128" s="96"/>
      <c r="AA128" s="96"/>
      <c r="AB128" s="96"/>
      <c r="AC128" s="96"/>
      <c r="AD128" s="96"/>
    </row>
    <row r="129" spans="1:30" ht="20.25" customHeight="1">
      <c r="A129" s="234" t="s">
        <v>262</v>
      </c>
      <c r="B129" s="9" t="s">
        <v>422</v>
      </c>
      <c r="C129" s="271" t="s">
        <v>426</v>
      </c>
      <c r="D129" s="273">
        <f>178192-62184</f>
        <v>116008</v>
      </c>
      <c r="E129" s="273">
        <f>D129*'[1]Прил 5 Расчет стоим 1 чел.часа '!$C$14</f>
        <v>36229298</v>
      </c>
      <c r="F129" s="275">
        <f>E129/H5/12</f>
        <v>0.725</v>
      </c>
      <c r="G129" s="213">
        <f>F129</f>
        <v>0.725</v>
      </c>
      <c r="H129" s="213">
        <f>G129</f>
        <v>0.725</v>
      </c>
      <c r="I129" s="213">
        <f>F129</f>
        <v>0.725</v>
      </c>
      <c r="J129" s="213">
        <f>F129</f>
        <v>0.725</v>
      </c>
      <c r="K129" s="213">
        <f>F129*2</f>
        <v>1.45</v>
      </c>
      <c r="L129" s="213">
        <f>F129*2</f>
        <v>1.45</v>
      </c>
      <c r="M129" s="207">
        <f>F129</f>
        <v>0.725</v>
      </c>
      <c r="N129" s="207">
        <f>F129</f>
        <v>0.725</v>
      </c>
      <c r="O129" s="213">
        <f>F129</f>
        <v>0.725</v>
      </c>
      <c r="P129" s="213">
        <f>F129</f>
        <v>0.725</v>
      </c>
      <c r="Q129" s="213">
        <f>F129</f>
        <v>0.725</v>
      </c>
      <c r="R129" s="213">
        <f>F129</f>
        <v>0.725</v>
      </c>
      <c r="S129" s="207">
        <f>F129</f>
        <v>0.725</v>
      </c>
      <c r="T129" s="207">
        <f>F129</f>
        <v>0.725</v>
      </c>
      <c r="U129" s="213">
        <f>F129</f>
        <v>0.725</v>
      </c>
      <c r="V129" s="213">
        <f>F129</f>
        <v>0.725</v>
      </c>
      <c r="W129" s="213">
        <f>F129</f>
        <v>0.725</v>
      </c>
      <c r="X129" s="213">
        <f>F129</f>
        <v>0.725</v>
      </c>
      <c r="Y129" s="207">
        <f>F129</f>
        <v>0.725</v>
      </c>
      <c r="Z129" s="207">
        <f>F129</f>
        <v>0.725</v>
      </c>
      <c r="AA129" s="207">
        <f>F129</f>
        <v>0.725</v>
      </c>
      <c r="AB129" s="207">
        <f>F129</f>
        <v>0.725</v>
      </c>
      <c r="AC129" s="207">
        <f>F129</f>
        <v>0.725</v>
      </c>
      <c r="AD129" s="207">
        <f>F129</f>
        <v>0.725</v>
      </c>
    </row>
    <row r="130" spans="1:30" ht="15" customHeight="1">
      <c r="A130" s="245"/>
      <c r="B130" s="9" t="s">
        <v>464</v>
      </c>
      <c r="C130" s="272"/>
      <c r="D130" s="274"/>
      <c r="E130" s="274"/>
      <c r="F130" s="276"/>
      <c r="G130" s="222"/>
      <c r="H130" s="222"/>
      <c r="I130" s="214"/>
      <c r="J130" s="214"/>
      <c r="K130" s="222"/>
      <c r="L130" s="222"/>
      <c r="M130" s="208"/>
      <c r="N130" s="208"/>
      <c r="O130" s="222"/>
      <c r="P130" s="222"/>
      <c r="Q130" s="222"/>
      <c r="R130" s="222"/>
      <c r="S130" s="208"/>
      <c r="T130" s="208"/>
      <c r="U130" s="222"/>
      <c r="V130" s="222"/>
      <c r="W130" s="222"/>
      <c r="X130" s="222"/>
      <c r="Y130" s="208"/>
      <c r="Z130" s="208"/>
      <c r="AA130" s="208"/>
      <c r="AB130" s="208"/>
      <c r="AC130" s="208"/>
      <c r="AD130" s="208"/>
    </row>
    <row r="131" spans="1:30" ht="6.75" customHeight="1" hidden="1">
      <c r="A131" s="245"/>
      <c r="B131" s="31" t="s">
        <v>387</v>
      </c>
      <c r="C131" s="272"/>
      <c r="D131" s="274"/>
      <c r="E131" s="274"/>
      <c r="F131" s="276"/>
      <c r="G131" s="223"/>
      <c r="H131" s="223"/>
      <c r="I131" s="82"/>
      <c r="J131" s="82"/>
      <c r="K131" s="223"/>
      <c r="L131" s="223"/>
      <c r="M131" s="209"/>
      <c r="N131" s="209"/>
      <c r="O131" s="223"/>
      <c r="P131" s="223"/>
      <c r="Q131" s="223"/>
      <c r="R131" s="223"/>
      <c r="S131" s="209"/>
      <c r="T131" s="209"/>
      <c r="U131" s="223"/>
      <c r="V131" s="223"/>
      <c r="W131" s="223"/>
      <c r="X131" s="223"/>
      <c r="Y131" s="209"/>
      <c r="Z131" s="209"/>
      <c r="AA131" s="209"/>
      <c r="AB131" s="209"/>
      <c r="AC131" s="209"/>
      <c r="AD131" s="209"/>
    </row>
    <row r="132" spans="1:30" ht="20.25" customHeight="1">
      <c r="A132" s="245"/>
      <c r="B132" s="234" t="s">
        <v>458</v>
      </c>
      <c r="C132" s="20"/>
      <c r="D132" s="16"/>
      <c r="E132" s="37">
        <f>'[1]Прил 5 Расчет стоим 1 чел.часа '!$C$21</f>
        <v>1798325</v>
      </c>
      <c r="F132" s="55">
        <f>E132/H5/12</f>
        <v>0.036</v>
      </c>
      <c r="G132" s="52">
        <f>F132</f>
        <v>0.036</v>
      </c>
      <c r="H132" s="52">
        <f>G132</f>
        <v>0.036</v>
      </c>
      <c r="I132" s="52">
        <f>F132</f>
        <v>0.036</v>
      </c>
      <c r="J132" s="52">
        <f>F132</f>
        <v>0.036</v>
      </c>
      <c r="K132" s="52">
        <f>F132</f>
        <v>0.036</v>
      </c>
      <c r="L132" s="52">
        <f>F132</f>
        <v>0.036</v>
      </c>
      <c r="M132" s="98">
        <f>F132</f>
        <v>0.036</v>
      </c>
      <c r="N132" s="98">
        <f>F132</f>
        <v>0.036</v>
      </c>
      <c r="O132" s="52">
        <f>F132</f>
        <v>0.036</v>
      </c>
      <c r="P132" s="52">
        <f>F132</f>
        <v>0.036</v>
      </c>
      <c r="Q132" s="52">
        <f>F132</f>
        <v>0.036</v>
      </c>
      <c r="R132" s="52">
        <f>F132</f>
        <v>0.036</v>
      </c>
      <c r="S132" s="98">
        <f>F132</f>
        <v>0.036</v>
      </c>
      <c r="T132" s="98">
        <f>F132</f>
        <v>0.036</v>
      </c>
      <c r="U132" s="52">
        <f>F132</f>
        <v>0.036</v>
      </c>
      <c r="V132" s="52">
        <f>F132</f>
        <v>0.036</v>
      </c>
      <c r="W132" s="52">
        <f>F132</f>
        <v>0.036</v>
      </c>
      <c r="X132" s="52">
        <f>F132</f>
        <v>0.036</v>
      </c>
      <c r="Y132" s="98">
        <f>F132</f>
        <v>0.036</v>
      </c>
      <c r="Z132" s="98">
        <f>F132</f>
        <v>0.036</v>
      </c>
      <c r="AA132" s="98">
        <f>F132</f>
        <v>0.036</v>
      </c>
      <c r="AB132" s="98">
        <f>F132</f>
        <v>0.036</v>
      </c>
      <c r="AC132" s="98">
        <f>F132</f>
        <v>0.036</v>
      </c>
      <c r="AD132" s="98">
        <f>F132</f>
        <v>0.036</v>
      </c>
    </row>
    <row r="133" spans="1:30" ht="24.75" customHeight="1">
      <c r="A133" s="235"/>
      <c r="B133" s="235"/>
      <c r="C133" s="26" t="s">
        <v>426</v>
      </c>
      <c r="D133" s="27">
        <v>62184</v>
      </c>
      <c r="E133" s="27">
        <f>D133*'[1]Прил 5 Расчет стоим 1 чел.часа '!$C$14</f>
        <v>19420063</v>
      </c>
      <c r="F133" s="56">
        <f>E133/H5/12</f>
        <v>0.389</v>
      </c>
      <c r="G133" s="52">
        <f>F133*1.5</f>
        <v>0.584</v>
      </c>
      <c r="H133" s="52">
        <f>G133</f>
        <v>0.584</v>
      </c>
      <c r="I133" s="52">
        <f>F133</f>
        <v>0.389</v>
      </c>
      <c r="J133" s="52">
        <f>F133</f>
        <v>0.389</v>
      </c>
      <c r="K133" s="52">
        <f>F133</f>
        <v>0.389</v>
      </c>
      <c r="L133" s="52">
        <f>F133</f>
        <v>0.389</v>
      </c>
      <c r="M133" s="98">
        <f>F133</f>
        <v>0.389</v>
      </c>
      <c r="N133" s="98">
        <f>F133</f>
        <v>0.389</v>
      </c>
      <c r="O133" s="52">
        <f>F133</f>
        <v>0.389</v>
      </c>
      <c r="P133" s="52">
        <f>F133</f>
        <v>0.389</v>
      </c>
      <c r="Q133" s="52">
        <f>F133</f>
        <v>0.389</v>
      </c>
      <c r="R133" s="52">
        <f>F133</f>
        <v>0.389</v>
      </c>
      <c r="S133" s="98">
        <f>F133</f>
        <v>0.389</v>
      </c>
      <c r="T133" s="98">
        <f>F133</f>
        <v>0.389</v>
      </c>
      <c r="U133" s="52">
        <f>F133</f>
        <v>0.389</v>
      </c>
      <c r="V133" s="52">
        <f>F133</f>
        <v>0.389</v>
      </c>
      <c r="W133" s="52">
        <f>F133</f>
        <v>0.389</v>
      </c>
      <c r="X133" s="52">
        <f>F133</f>
        <v>0.389</v>
      </c>
      <c r="Y133" s="98">
        <f>F133</f>
        <v>0.389</v>
      </c>
      <c r="Z133" s="98">
        <f>F133</f>
        <v>0.389</v>
      </c>
      <c r="AA133" s="98">
        <f>F133</f>
        <v>0.389</v>
      </c>
      <c r="AB133" s="98">
        <f>F133</f>
        <v>0.389</v>
      </c>
      <c r="AC133" s="98">
        <f>F133</f>
        <v>0.389</v>
      </c>
      <c r="AD133" s="98">
        <f>F133</f>
        <v>0.389</v>
      </c>
    </row>
    <row r="134" spans="1:30" ht="73.5" customHeight="1">
      <c r="A134" s="234" t="s">
        <v>0</v>
      </c>
      <c r="B134" s="9" t="s">
        <v>423</v>
      </c>
      <c r="C134" s="271" t="s">
        <v>426</v>
      </c>
      <c r="D134" s="273">
        <v>130407</v>
      </c>
      <c r="E134" s="273">
        <f>D134*'[1]Прил 5 Расчет стоим 1 чел.часа '!$C$14</f>
        <v>40726106</v>
      </c>
      <c r="F134" s="275">
        <f>E134/H5/12</f>
        <v>0.815</v>
      </c>
      <c r="G134" s="52">
        <f>F134</f>
        <v>0.815</v>
      </c>
      <c r="H134" s="52">
        <f>F134*1.5</f>
        <v>1.223</v>
      </c>
      <c r="I134" s="52">
        <f>F134</f>
        <v>0.815</v>
      </c>
      <c r="J134" s="52">
        <f>F134</f>
        <v>0.815</v>
      </c>
      <c r="K134" s="52">
        <f>F134</f>
        <v>0.815</v>
      </c>
      <c r="L134" s="52">
        <f>F134</f>
        <v>0.815</v>
      </c>
      <c r="M134" s="98">
        <f>F134</f>
        <v>0.815</v>
      </c>
      <c r="N134" s="98">
        <f>F134</f>
        <v>0.815</v>
      </c>
      <c r="O134" s="52">
        <f>F134</f>
        <v>0.815</v>
      </c>
      <c r="P134" s="52">
        <f>F134</f>
        <v>0.815</v>
      </c>
      <c r="Q134" s="52">
        <f>F134</f>
        <v>0.815</v>
      </c>
      <c r="R134" s="52">
        <f>F134</f>
        <v>0.815</v>
      </c>
      <c r="S134" s="98">
        <f>F134</f>
        <v>0.815</v>
      </c>
      <c r="T134" s="98">
        <f>F134</f>
        <v>0.815</v>
      </c>
      <c r="U134" s="52">
        <f>F134</f>
        <v>0.815</v>
      </c>
      <c r="V134" s="52">
        <f>F134</f>
        <v>0.815</v>
      </c>
      <c r="W134" s="52">
        <f>F134</f>
        <v>0.815</v>
      </c>
      <c r="X134" s="52">
        <f>F134</f>
        <v>0.815</v>
      </c>
      <c r="Y134" s="98">
        <f>F134</f>
        <v>0.815</v>
      </c>
      <c r="Z134" s="98">
        <f>F134</f>
        <v>0.815</v>
      </c>
      <c r="AA134" s="98">
        <f>F134</f>
        <v>0.815</v>
      </c>
      <c r="AB134" s="98">
        <f>F134</f>
        <v>0.815</v>
      </c>
      <c r="AC134" s="98">
        <f>F134</f>
        <v>0.815</v>
      </c>
      <c r="AD134" s="98">
        <f>F134</f>
        <v>0.815</v>
      </c>
    </row>
    <row r="135" spans="1:30" ht="28.5" hidden="1">
      <c r="A135" s="245"/>
      <c r="B135" s="9" t="s">
        <v>389</v>
      </c>
      <c r="C135" s="272"/>
      <c r="D135" s="274"/>
      <c r="E135" s="274"/>
      <c r="F135" s="276"/>
      <c r="G135" s="49"/>
      <c r="H135" s="49"/>
      <c r="I135" s="49"/>
      <c r="J135" s="49"/>
      <c r="K135" s="49"/>
      <c r="L135" s="49"/>
      <c r="M135" s="96"/>
      <c r="N135" s="96"/>
      <c r="O135" s="49"/>
      <c r="P135" s="49"/>
      <c r="Q135" s="49"/>
      <c r="R135" s="49"/>
      <c r="S135" s="96"/>
      <c r="T135" s="96"/>
      <c r="U135" s="49"/>
      <c r="V135" s="49"/>
      <c r="W135" s="49"/>
      <c r="X135" s="49"/>
      <c r="Y135" s="96"/>
      <c r="Z135" s="96"/>
      <c r="AA135" s="96"/>
      <c r="AB135" s="96"/>
      <c r="AC135" s="96"/>
      <c r="AD135" s="96"/>
    </row>
    <row r="136" spans="1:30" ht="28.5" hidden="1">
      <c r="A136" s="245"/>
      <c r="B136" s="9" t="s">
        <v>390</v>
      </c>
      <c r="C136" s="272"/>
      <c r="D136" s="274"/>
      <c r="E136" s="274"/>
      <c r="F136" s="276"/>
      <c r="G136" s="49"/>
      <c r="H136" s="49"/>
      <c r="I136" s="49"/>
      <c r="J136" s="49"/>
      <c r="K136" s="49"/>
      <c r="L136" s="49"/>
      <c r="M136" s="96"/>
      <c r="N136" s="96"/>
      <c r="O136" s="49"/>
      <c r="P136" s="49"/>
      <c r="Q136" s="49"/>
      <c r="R136" s="49"/>
      <c r="S136" s="96"/>
      <c r="T136" s="96"/>
      <c r="U136" s="49"/>
      <c r="V136" s="49"/>
      <c r="W136" s="49"/>
      <c r="X136" s="49"/>
      <c r="Y136" s="96"/>
      <c r="Z136" s="96"/>
      <c r="AA136" s="96"/>
      <c r="AB136" s="96"/>
      <c r="AC136" s="96"/>
      <c r="AD136" s="96"/>
    </row>
    <row r="137" spans="1:30" ht="61.5" customHeight="1" hidden="1">
      <c r="A137" s="245"/>
      <c r="B137" s="9" t="s">
        <v>468</v>
      </c>
      <c r="C137" s="272"/>
      <c r="D137" s="274"/>
      <c r="E137" s="274"/>
      <c r="F137" s="276"/>
      <c r="G137" s="49"/>
      <c r="H137" s="49"/>
      <c r="I137" s="49"/>
      <c r="J137" s="49"/>
      <c r="K137" s="49"/>
      <c r="L137" s="49"/>
      <c r="M137" s="96"/>
      <c r="N137" s="96"/>
      <c r="O137" s="49"/>
      <c r="P137" s="49"/>
      <c r="Q137" s="49"/>
      <c r="R137" s="49"/>
      <c r="S137" s="96"/>
      <c r="T137" s="96"/>
      <c r="U137" s="49"/>
      <c r="V137" s="49"/>
      <c r="W137" s="49"/>
      <c r="X137" s="49"/>
      <c r="Y137" s="96"/>
      <c r="Z137" s="96"/>
      <c r="AA137" s="96"/>
      <c r="AB137" s="96"/>
      <c r="AC137" s="96"/>
      <c r="AD137" s="96"/>
    </row>
    <row r="138" spans="1:30" ht="42.75" hidden="1">
      <c r="A138" s="245"/>
      <c r="B138" s="9" t="s">
        <v>391</v>
      </c>
      <c r="C138" s="272"/>
      <c r="D138" s="274"/>
      <c r="E138" s="274"/>
      <c r="F138" s="276"/>
      <c r="G138" s="49"/>
      <c r="H138" s="49"/>
      <c r="I138" s="49"/>
      <c r="J138" s="49"/>
      <c r="K138" s="49"/>
      <c r="L138" s="49"/>
      <c r="M138" s="96"/>
      <c r="N138" s="96"/>
      <c r="O138" s="49"/>
      <c r="P138" s="49"/>
      <c r="Q138" s="49"/>
      <c r="R138" s="49"/>
      <c r="S138" s="96"/>
      <c r="T138" s="96"/>
      <c r="U138" s="49"/>
      <c r="V138" s="49"/>
      <c r="W138" s="49"/>
      <c r="X138" s="49"/>
      <c r="Y138" s="96"/>
      <c r="Z138" s="96"/>
      <c r="AA138" s="96"/>
      <c r="AB138" s="96"/>
      <c r="AC138" s="96"/>
      <c r="AD138" s="96"/>
    </row>
    <row r="139" spans="1:30" ht="42.75" hidden="1">
      <c r="A139" s="245"/>
      <c r="B139" s="12" t="s">
        <v>392</v>
      </c>
      <c r="C139" s="272"/>
      <c r="D139" s="274"/>
      <c r="E139" s="274"/>
      <c r="F139" s="276"/>
      <c r="G139" s="49"/>
      <c r="H139" s="49"/>
      <c r="I139" s="49"/>
      <c r="J139" s="49"/>
      <c r="K139" s="49"/>
      <c r="L139" s="49"/>
      <c r="M139" s="96"/>
      <c r="N139" s="96"/>
      <c r="O139" s="49"/>
      <c r="P139" s="49"/>
      <c r="Q139" s="49"/>
      <c r="R139" s="49"/>
      <c r="S139" s="96"/>
      <c r="T139" s="96"/>
      <c r="U139" s="49"/>
      <c r="V139" s="49"/>
      <c r="W139" s="49"/>
      <c r="X139" s="49"/>
      <c r="Y139" s="96"/>
      <c r="Z139" s="96"/>
      <c r="AA139" s="96"/>
      <c r="AB139" s="96"/>
      <c r="AC139" s="96"/>
      <c r="AD139" s="96"/>
    </row>
    <row r="140" spans="1:30" ht="57" hidden="1">
      <c r="A140" s="245"/>
      <c r="B140" s="9" t="s">
        <v>393</v>
      </c>
      <c r="C140" s="272"/>
      <c r="D140" s="274"/>
      <c r="E140" s="274"/>
      <c r="F140" s="276"/>
      <c r="G140" s="49"/>
      <c r="H140" s="49"/>
      <c r="I140" s="49"/>
      <c r="J140" s="49"/>
      <c r="K140" s="49"/>
      <c r="L140" s="49"/>
      <c r="M140" s="96"/>
      <c r="N140" s="96"/>
      <c r="O140" s="49"/>
      <c r="P140" s="49"/>
      <c r="Q140" s="49"/>
      <c r="R140" s="49"/>
      <c r="S140" s="96"/>
      <c r="T140" s="96"/>
      <c r="U140" s="49"/>
      <c r="V140" s="49"/>
      <c r="W140" s="49"/>
      <c r="X140" s="49"/>
      <c r="Y140" s="96"/>
      <c r="Z140" s="96"/>
      <c r="AA140" s="96"/>
      <c r="AB140" s="96"/>
      <c r="AC140" s="96"/>
      <c r="AD140" s="96"/>
    </row>
    <row r="141" spans="1:30" ht="42.75" hidden="1">
      <c r="A141" s="245"/>
      <c r="B141" s="9" t="s">
        <v>394</v>
      </c>
      <c r="C141" s="272"/>
      <c r="D141" s="274"/>
      <c r="E141" s="274"/>
      <c r="F141" s="276"/>
      <c r="G141" s="49"/>
      <c r="H141" s="49"/>
      <c r="I141" s="49"/>
      <c r="J141" s="49"/>
      <c r="K141" s="49"/>
      <c r="L141" s="49"/>
      <c r="M141" s="96"/>
      <c r="N141" s="96"/>
      <c r="O141" s="49"/>
      <c r="P141" s="49"/>
      <c r="Q141" s="49"/>
      <c r="R141" s="49"/>
      <c r="S141" s="96"/>
      <c r="T141" s="96"/>
      <c r="U141" s="49"/>
      <c r="V141" s="49"/>
      <c r="W141" s="49"/>
      <c r="X141" s="49"/>
      <c r="Y141" s="96"/>
      <c r="Z141" s="96"/>
      <c r="AA141" s="96"/>
      <c r="AB141" s="96"/>
      <c r="AC141" s="96"/>
      <c r="AD141" s="96"/>
    </row>
    <row r="142" spans="1:30" ht="28.5" hidden="1">
      <c r="A142" s="245"/>
      <c r="B142" s="9" t="s">
        <v>395</v>
      </c>
      <c r="C142" s="272"/>
      <c r="D142" s="274"/>
      <c r="E142" s="274"/>
      <c r="F142" s="276"/>
      <c r="G142" s="49"/>
      <c r="H142" s="49"/>
      <c r="I142" s="49"/>
      <c r="J142" s="49"/>
      <c r="K142" s="49"/>
      <c r="L142" s="49"/>
      <c r="M142" s="96"/>
      <c r="N142" s="96"/>
      <c r="O142" s="49"/>
      <c r="P142" s="49"/>
      <c r="Q142" s="49"/>
      <c r="R142" s="49"/>
      <c r="S142" s="96"/>
      <c r="T142" s="96"/>
      <c r="U142" s="49"/>
      <c r="V142" s="49"/>
      <c r="W142" s="49"/>
      <c r="X142" s="49"/>
      <c r="Y142" s="96"/>
      <c r="Z142" s="96"/>
      <c r="AA142" s="96"/>
      <c r="AB142" s="96"/>
      <c r="AC142" s="96"/>
      <c r="AD142" s="96"/>
    </row>
    <row r="143" spans="1:30" ht="28.5" hidden="1">
      <c r="A143" s="245"/>
      <c r="B143" s="9" t="s">
        <v>396</v>
      </c>
      <c r="C143" s="272"/>
      <c r="D143" s="274"/>
      <c r="E143" s="274"/>
      <c r="F143" s="276"/>
      <c r="G143" s="49"/>
      <c r="H143" s="49"/>
      <c r="I143" s="49"/>
      <c r="J143" s="49"/>
      <c r="K143" s="49"/>
      <c r="L143" s="49"/>
      <c r="M143" s="96"/>
      <c r="N143" s="96"/>
      <c r="O143" s="49"/>
      <c r="P143" s="49"/>
      <c r="Q143" s="49"/>
      <c r="R143" s="49"/>
      <c r="S143" s="96"/>
      <c r="T143" s="96"/>
      <c r="U143" s="49"/>
      <c r="V143" s="49"/>
      <c r="W143" s="49"/>
      <c r="X143" s="49"/>
      <c r="Y143" s="96"/>
      <c r="Z143" s="96"/>
      <c r="AA143" s="96"/>
      <c r="AB143" s="96"/>
      <c r="AC143" s="96"/>
      <c r="AD143" s="96"/>
    </row>
    <row r="144" spans="1:30" ht="42.75" hidden="1">
      <c r="A144" s="235"/>
      <c r="B144" s="9" t="s">
        <v>473</v>
      </c>
      <c r="C144" s="302"/>
      <c r="D144" s="295"/>
      <c r="E144" s="295"/>
      <c r="F144" s="280"/>
      <c r="G144" s="49"/>
      <c r="H144" s="49"/>
      <c r="I144" s="49"/>
      <c r="J144" s="49"/>
      <c r="K144" s="49"/>
      <c r="L144" s="49"/>
      <c r="M144" s="96"/>
      <c r="N144" s="96"/>
      <c r="O144" s="49"/>
      <c r="P144" s="49"/>
      <c r="Q144" s="49"/>
      <c r="R144" s="49"/>
      <c r="S144" s="96"/>
      <c r="T144" s="96"/>
      <c r="U144" s="49"/>
      <c r="V144" s="49"/>
      <c r="W144" s="49"/>
      <c r="X144" s="49"/>
      <c r="Y144" s="96"/>
      <c r="Z144" s="96"/>
      <c r="AA144" s="96"/>
      <c r="AB144" s="96"/>
      <c r="AC144" s="96"/>
      <c r="AD144" s="96"/>
    </row>
    <row r="145" spans="1:30" ht="25.5" customHeight="1">
      <c r="A145" s="290" t="s">
        <v>232</v>
      </c>
      <c r="B145" s="5" t="s">
        <v>388</v>
      </c>
      <c r="C145" s="281"/>
      <c r="D145" s="284"/>
      <c r="E145" s="287">
        <f>'[1]Прил 5 Расчет стоим 1 чел.часа '!$C$22</f>
        <v>15935160</v>
      </c>
      <c r="F145" s="277">
        <f>E145/H5/12</f>
        <v>0.319</v>
      </c>
      <c r="G145" s="224"/>
      <c r="H145" s="213">
        <f>'[3]2014'!$E$18</f>
        <v>0.443</v>
      </c>
      <c r="I145" s="213"/>
      <c r="J145" s="213">
        <f>'[3]2014'!$E$18</f>
        <v>0.443</v>
      </c>
      <c r="K145" s="224"/>
      <c r="L145" s="213">
        <f>'[3]2014'!$E$18</f>
        <v>0.443</v>
      </c>
      <c r="M145" s="217"/>
      <c r="N145" s="207">
        <f>'[3]2014'!$E$18</f>
        <v>0.443</v>
      </c>
      <c r="O145" s="224"/>
      <c r="P145" s="213">
        <f>'[3]2014'!$E$18</f>
        <v>0.443</v>
      </c>
      <c r="Q145" s="224"/>
      <c r="R145" s="213">
        <f>'[3]2014'!$E$18</f>
        <v>0.443</v>
      </c>
      <c r="S145" s="217"/>
      <c r="T145" s="207">
        <f>'[3]2014'!$E$18</f>
        <v>0.443</v>
      </c>
      <c r="U145" s="224"/>
      <c r="V145" s="213">
        <f>'[3]2014'!$E$18</f>
        <v>0.443</v>
      </c>
      <c r="W145" s="224"/>
      <c r="X145" s="213">
        <f>'[3]2014'!$E$18</f>
        <v>0.443</v>
      </c>
      <c r="Y145" s="217"/>
      <c r="Z145" s="207">
        <f>'[3]2014'!$E$18</f>
        <v>0.443</v>
      </c>
      <c r="AA145" s="207"/>
      <c r="AB145" s="207">
        <f>'[3]2014'!$E$18</f>
        <v>0.443</v>
      </c>
      <c r="AC145" s="217"/>
      <c r="AD145" s="207">
        <f>'[3]2014'!$E$18</f>
        <v>0.443</v>
      </c>
    </row>
    <row r="146" spans="1:30" ht="26.25" customHeight="1">
      <c r="A146" s="291"/>
      <c r="B146" s="9" t="s">
        <v>397</v>
      </c>
      <c r="C146" s="282"/>
      <c r="D146" s="285"/>
      <c r="E146" s="288"/>
      <c r="F146" s="278"/>
      <c r="G146" s="222"/>
      <c r="H146" s="222"/>
      <c r="I146" s="214"/>
      <c r="J146" s="214"/>
      <c r="K146" s="222"/>
      <c r="L146" s="222"/>
      <c r="M146" s="208"/>
      <c r="N146" s="208"/>
      <c r="O146" s="222"/>
      <c r="P146" s="222"/>
      <c r="Q146" s="222"/>
      <c r="R146" s="222"/>
      <c r="S146" s="208"/>
      <c r="T146" s="208"/>
      <c r="U146" s="222"/>
      <c r="V146" s="222"/>
      <c r="W146" s="222"/>
      <c r="X146" s="222"/>
      <c r="Y146" s="208"/>
      <c r="Z146" s="208"/>
      <c r="AA146" s="208"/>
      <c r="AB146" s="208"/>
      <c r="AC146" s="208"/>
      <c r="AD146" s="208"/>
    </row>
    <row r="147" spans="1:30" ht="27.75" customHeight="1">
      <c r="A147" s="291"/>
      <c r="B147" s="5" t="s">
        <v>398</v>
      </c>
      <c r="C147" s="283"/>
      <c r="D147" s="286"/>
      <c r="E147" s="289"/>
      <c r="F147" s="279"/>
      <c r="G147" s="223"/>
      <c r="H147" s="223"/>
      <c r="I147" s="215"/>
      <c r="J147" s="215"/>
      <c r="K147" s="223"/>
      <c r="L147" s="223"/>
      <c r="M147" s="209"/>
      <c r="N147" s="209"/>
      <c r="O147" s="223"/>
      <c r="P147" s="223"/>
      <c r="Q147" s="223"/>
      <c r="R147" s="223"/>
      <c r="S147" s="209"/>
      <c r="T147" s="209"/>
      <c r="U147" s="223"/>
      <c r="V147" s="223"/>
      <c r="W147" s="223"/>
      <c r="X147" s="223"/>
      <c r="Y147" s="209"/>
      <c r="Z147" s="209"/>
      <c r="AA147" s="209"/>
      <c r="AB147" s="209"/>
      <c r="AC147" s="209"/>
      <c r="AD147" s="209"/>
    </row>
    <row r="148" spans="1:30" ht="29.25" customHeight="1">
      <c r="A148" s="296" t="s">
        <v>233</v>
      </c>
      <c r="B148" s="9" t="s">
        <v>399</v>
      </c>
      <c r="C148" s="65" t="s">
        <v>428</v>
      </c>
      <c r="D148" s="66">
        <v>108040</v>
      </c>
      <c r="E148" s="66">
        <f>D148*'[1]Прил 5 Расчет стоим 1 чел.часа '!$D$14</f>
        <v>25166838</v>
      </c>
      <c r="F148" s="70">
        <f>E148/H5/12</f>
        <v>0.504</v>
      </c>
      <c r="G148" s="71">
        <v>0</v>
      </c>
      <c r="H148" s="71">
        <v>0</v>
      </c>
      <c r="I148" s="71"/>
      <c r="J148" s="71"/>
      <c r="K148" s="71">
        <v>0</v>
      </c>
      <c r="L148" s="71">
        <v>0</v>
      </c>
      <c r="M148" s="98">
        <v>0</v>
      </c>
      <c r="N148" s="98">
        <f aca="true" t="shared" si="2" ref="N148:AD148">M148</f>
        <v>0</v>
      </c>
      <c r="O148" s="71">
        <v>0</v>
      </c>
      <c r="P148" s="71">
        <f t="shared" si="2"/>
        <v>0</v>
      </c>
      <c r="Q148" s="71">
        <v>0</v>
      </c>
      <c r="R148" s="71">
        <f t="shared" si="2"/>
        <v>0</v>
      </c>
      <c r="S148" s="98">
        <v>0</v>
      </c>
      <c r="T148" s="98">
        <f t="shared" si="2"/>
        <v>0</v>
      </c>
      <c r="U148" s="71">
        <f>'[3]2014'!$E$10</f>
        <v>2.029</v>
      </c>
      <c r="V148" s="71">
        <f t="shared" si="2"/>
        <v>2.029</v>
      </c>
      <c r="W148" s="71">
        <f t="shared" si="2"/>
        <v>2.029</v>
      </c>
      <c r="X148" s="71">
        <f t="shared" si="2"/>
        <v>2.029</v>
      </c>
      <c r="Y148" s="98">
        <f t="shared" si="2"/>
        <v>2.029</v>
      </c>
      <c r="Z148" s="98">
        <f t="shared" si="2"/>
        <v>2.029</v>
      </c>
      <c r="AA148" s="98">
        <f t="shared" si="2"/>
        <v>2.029</v>
      </c>
      <c r="AB148" s="98">
        <f t="shared" si="2"/>
        <v>2.029</v>
      </c>
      <c r="AC148" s="98">
        <f t="shared" si="2"/>
        <v>2.029</v>
      </c>
      <c r="AD148" s="98">
        <f t="shared" si="2"/>
        <v>2.029</v>
      </c>
    </row>
    <row r="149" spans="1:30" ht="18" customHeight="1">
      <c r="A149" s="297"/>
      <c r="B149" s="9" t="s">
        <v>400</v>
      </c>
      <c r="C149" s="299"/>
      <c r="D149" s="300"/>
      <c r="E149" s="301">
        <f>'[1]Прил 5 Расчет стоим 1 чел.часа '!$C$23</f>
        <v>23727903</v>
      </c>
      <c r="F149" s="270">
        <f>E149/H5/12</f>
        <v>0.475</v>
      </c>
      <c r="G149" s="220">
        <v>0</v>
      </c>
      <c r="H149" s="220">
        <v>0</v>
      </c>
      <c r="I149" s="85"/>
      <c r="J149" s="85"/>
      <c r="K149" s="220">
        <v>0</v>
      </c>
      <c r="L149" s="220">
        <f aca="true" t="shared" si="3" ref="L149:AD149">K149</f>
        <v>0</v>
      </c>
      <c r="M149" s="207">
        <v>0</v>
      </c>
      <c r="N149" s="207">
        <f t="shared" si="3"/>
        <v>0</v>
      </c>
      <c r="O149" s="220">
        <v>0</v>
      </c>
      <c r="P149" s="220">
        <f t="shared" si="3"/>
        <v>0</v>
      </c>
      <c r="Q149" s="220">
        <v>0</v>
      </c>
      <c r="R149" s="220">
        <f t="shared" si="3"/>
        <v>0</v>
      </c>
      <c r="S149" s="207">
        <v>0</v>
      </c>
      <c r="T149" s="207">
        <f t="shared" si="3"/>
        <v>0</v>
      </c>
      <c r="U149" s="220">
        <f>'[3]2014'!$E$6+'[3]2014'!$E$8</f>
        <v>1.912</v>
      </c>
      <c r="V149" s="220">
        <f t="shared" si="3"/>
        <v>1.912</v>
      </c>
      <c r="W149" s="220">
        <f t="shared" si="3"/>
        <v>1.912</v>
      </c>
      <c r="X149" s="220">
        <f t="shared" si="3"/>
        <v>1.912</v>
      </c>
      <c r="Y149" s="207">
        <f t="shared" si="3"/>
        <v>1.912</v>
      </c>
      <c r="Z149" s="207">
        <f t="shared" si="3"/>
        <v>1.912</v>
      </c>
      <c r="AA149" s="207">
        <f t="shared" si="3"/>
        <v>1.912</v>
      </c>
      <c r="AB149" s="207">
        <f t="shared" si="3"/>
        <v>1.912</v>
      </c>
      <c r="AC149" s="207">
        <f t="shared" si="3"/>
        <v>1.912</v>
      </c>
      <c r="AD149" s="207">
        <f t="shared" si="3"/>
        <v>1.912</v>
      </c>
    </row>
    <row r="150" spans="1:30" ht="9" customHeight="1">
      <c r="A150" s="297"/>
      <c r="B150" s="9" t="s">
        <v>401</v>
      </c>
      <c r="C150" s="299"/>
      <c r="D150" s="300"/>
      <c r="E150" s="301"/>
      <c r="F150" s="270"/>
      <c r="G150" s="221"/>
      <c r="H150" s="221"/>
      <c r="I150" s="86"/>
      <c r="J150" s="86"/>
      <c r="K150" s="221"/>
      <c r="L150" s="221"/>
      <c r="M150" s="209"/>
      <c r="N150" s="209"/>
      <c r="O150" s="221"/>
      <c r="P150" s="221"/>
      <c r="Q150" s="221"/>
      <c r="R150" s="221"/>
      <c r="S150" s="209"/>
      <c r="T150" s="209"/>
      <c r="U150" s="221"/>
      <c r="V150" s="221"/>
      <c r="W150" s="221"/>
      <c r="X150" s="221"/>
      <c r="Y150" s="209"/>
      <c r="Z150" s="209"/>
      <c r="AA150" s="209"/>
      <c r="AB150" s="209"/>
      <c r="AC150" s="209"/>
      <c r="AD150" s="209"/>
    </row>
    <row r="151" spans="1:30" ht="25.5" customHeight="1">
      <c r="A151" s="297"/>
      <c r="B151" s="9" t="s">
        <v>234</v>
      </c>
      <c r="C151" s="72"/>
      <c r="D151" s="73"/>
      <c r="E151" s="74">
        <f>'[1]Прил 5 Расчет стоим 1 чел.часа '!$C$24</f>
        <v>599442</v>
      </c>
      <c r="F151" s="75">
        <f>E151/H5/12</f>
        <v>0.012</v>
      </c>
      <c r="G151" s="71">
        <v>0</v>
      </c>
      <c r="H151" s="71">
        <v>0</v>
      </c>
      <c r="I151" s="71"/>
      <c r="J151" s="71"/>
      <c r="K151" s="71">
        <v>0</v>
      </c>
      <c r="L151" s="71">
        <f aca="true" t="shared" si="4" ref="L151:AD151">K151</f>
        <v>0</v>
      </c>
      <c r="M151" s="98">
        <v>0</v>
      </c>
      <c r="N151" s="98">
        <f t="shared" si="4"/>
        <v>0</v>
      </c>
      <c r="O151" s="71">
        <v>0</v>
      </c>
      <c r="P151" s="71">
        <f t="shared" si="4"/>
        <v>0</v>
      </c>
      <c r="Q151" s="71">
        <v>0</v>
      </c>
      <c r="R151" s="71">
        <f t="shared" si="4"/>
        <v>0</v>
      </c>
      <c r="S151" s="98">
        <v>0</v>
      </c>
      <c r="T151" s="98">
        <f t="shared" si="4"/>
        <v>0</v>
      </c>
      <c r="U151" s="71">
        <f>'[3]2014'!$E$7</f>
        <v>0.048</v>
      </c>
      <c r="V151" s="71">
        <f t="shared" si="4"/>
        <v>0.048</v>
      </c>
      <c r="W151" s="71">
        <f t="shared" si="4"/>
        <v>0.048</v>
      </c>
      <c r="X151" s="71">
        <f t="shared" si="4"/>
        <v>0.048</v>
      </c>
      <c r="Y151" s="98">
        <f t="shared" si="4"/>
        <v>0.048</v>
      </c>
      <c r="Z151" s="98">
        <f t="shared" si="4"/>
        <v>0.048</v>
      </c>
      <c r="AA151" s="98">
        <f t="shared" si="4"/>
        <v>0.048</v>
      </c>
      <c r="AB151" s="98">
        <f t="shared" si="4"/>
        <v>0.048</v>
      </c>
      <c r="AC151" s="98">
        <f t="shared" si="4"/>
        <v>0.048</v>
      </c>
      <c r="AD151" s="98">
        <f t="shared" si="4"/>
        <v>0.048</v>
      </c>
    </row>
    <row r="152" spans="1:30" ht="27" customHeight="1">
      <c r="A152" s="298"/>
      <c r="B152" s="9" t="s">
        <v>438</v>
      </c>
      <c r="C152" s="76" t="s">
        <v>426</v>
      </c>
      <c r="D152" s="77">
        <v>4878</v>
      </c>
      <c r="E152" s="77">
        <f>D152*'[1]Прил 5 Расчет стоим 1 чел.часа '!$C$14</f>
        <v>1523399</v>
      </c>
      <c r="F152" s="78">
        <f>E152/H5/12</f>
        <v>0.03</v>
      </c>
      <c r="G152" s="71">
        <v>0</v>
      </c>
      <c r="H152" s="71">
        <v>0</v>
      </c>
      <c r="I152" s="71"/>
      <c r="J152" s="71"/>
      <c r="K152" s="71">
        <v>0</v>
      </c>
      <c r="L152" s="71">
        <f aca="true" t="shared" si="5" ref="L152:AD152">K152</f>
        <v>0</v>
      </c>
      <c r="M152" s="98">
        <v>0</v>
      </c>
      <c r="N152" s="98">
        <f t="shared" si="5"/>
        <v>0</v>
      </c>
      <c r="O152" s="71">
        <v>0</v>
      </c>
      <c r="P152" s="71">
        <f t="shared" si="5"/>
        <v>0</v>
      </c>
      <c r="Q152" s="71">
        <v>0</v>
      </c>
      <c r="R152" s="71">
        <f t="shared" si="5"/>
        <v>0</v>
      </c>
      <c r="S152" s="98">
        <v>0</v>
      </c>
      <c r="T152" s="98">
        <f t="shared" si="5"/>
        <v>0</v>
      </c>
      <c r="U152" s="71">
        <f>'[3]2014'!$E$11</f>
        <v>0.121</v>
      </c>
      <c r="V152" s="71">
        <f t="shared" si="5"/>
        <v>0.121</v>
      </c>
      <c r="W152" s="71">
        <f t="shared" si="5"/>
        <v>0.121</v>
      </c>
      <c r="X152" s="71">
        <f t="shared" si="5"/>
        <v>0.121</v>
      </c>
      <c r="Y152" s="98">
        <f t="shared" si="5"/>
        <v>0.121</v>
      </c>
      <c r="Z152" s="98">
        <f t="shared" si="5"/>
        <v>0.121</v>
      </c>
      <c r="AA152" s="98">
        <f t="shared" si="5"/>
        <v>0.121</v>
      </c>
      <c r="AB152" s="98">
        <f t="shared" si="5"/>
        <v>0.121</v>
      </c>
      <c r="AC152" s="98">
        <f t="shared" si="5"/>
        <v>0.121</v>
      </c>
      <c r="AD152" s="98">
        <f t="shared" si="5"/>
        <v>0.121</v>
      </c>
    </row>
    <row r="153" spans="1:30" ht="12" customHeight="1">
      <c r="A153" s="264" t="s">
        <v>235</v>
      </c>
      <c r="B153" s="9" t="s">
        <v>402</v>
      </c>
      <c r="C153" s="267" t="s">
        <v>427</v>
      </c>
      <c r="D153" s="261">
        <v>667679</v>
      </c>
      <c r="E153" s="261">
        <f>D153*'[1]Прил 5 Расчет стоим 1 чел.часа '!$B$14</f>
        <v>163214132</v>
      </c>
      <c r="F153" s="255">
        <f>E153/H5/12</f>
        <v>3.267</v>
      </c>
      <c r="G153" s="213">
        <f>F153</f>
        <v>3.267</v>
      </c>
      <c r="H153" s="213">
        <f>G153</f>
        <v>3.267</v>
      </c>
      <c r="I153" s="213"/>
      <c r="J153" s="213"/>
      <c r="K153" s="224"/>
      <c r="L153" s="213"/>
      <c r="M153" s="207">
        <f>F153</f>
        <v>3.267</v>
      </c>
      <c r="N153" s="207">
        <f>F153</f>
        <v>3.267</v>
      </c>
      <c r="O153" s="213">
        <f>F153</f>
        <v>3.267</v>
      </c>
      <c r="P153" s="213">
        <f>F153</f>
        <v>3.267</v>
      </c>
      <c r="Q153" s="213">
        <f>F153</f>
        <v>3.267</v>
      </c>
      <c r="R153" s="213">
        <f>F153</f>
        <v>3.267</v>
      </c>
      <c r="S153" s="207">
        <f>F153</f>
        <v>3.267</v>
      </c>
      <c r="T153" s="207">
        <f>F153</f>
        <v>3.267</v>
      </c>
      <c r="U153" s="213">
        <f>F153</f>
        <v>3.267</v>
      </c>
      <c r="V153" s="213">
        <f>F153</f>
        <v>3.267</v>
      </c>
      <c r="W153" s="213">
        <f>F153</f>
        <v>3.267</v>
      </c>
      <c r="X153" s="213">
        <f>F153</f>
        <v>3.267</v>
      </c>
      <c r="Y153" s="207">
        <f>F153</f>
        <v>3.267</v>
      </c>
      <c r="Z153" s="207">
        <f>F153</f>
        <v>3.267</v>
      </c>
      <c r="AA153" s="207">
        <f>F153</f>
        <v>3.267</v>
      </c>
      <c r="AB153" s="207">
        <f>F153</f>
        <v>3.267</v>
      </c>
      <c r="AC153" s="207">
        <f>F153</f>
        <v>3.267</v>
      </c>
      <c r="AD153" s="207">
        <f>F153</f>
        <v>3.267</v>
      </c>
    </row>
    <row r="154" spans="1:30" ht="12.75" customHeight="1">
      <c r="A154" s="265"/>
      <c r="B154" s="9" t="s">
        <v>403</v>
      </c>
      <c r="C154" s="268"/>
      <c r="D154" s="262"/>
      <c r="E154" s="262"/>
      <c r="F154" s="256"/>
      <c r="G154" s="214"/>
      <c r="H154" s="214"/>
      <c r="I154" s="214"/>
      <c r="J154" s="214"/>
      <c r="K154" s="222"/>
      <c r="L154" s="222"/>
      <c r="M154" s="218"/>
      <c r="N154" s="218"/>
      <c r="O154" s="222"/>
      <c r="P154" s="222"/>
      <c r="Q154" s="222"/>
      <c r="R154" s="222"/>
      <c r="S154" s="218"/>
      <c r="T154" s="218"/>
      <c r="U154" s="214"/>
      <c r="V154" s="214"/>
      <c r="W154" s="214"/>
      <c r="X154" s="214"/>
      <c r="Y154" s="218"/>
      <c r="Z154" s="218"/>
      <c r="AA154" s="208"/>
      <c r="AB154" s="208"/>
      <c r="AC154" s="218"/>
      <c r="AD154" s="218"/>
    </row>
    <row r="155" spans="1:30" ht="14.25" customHeight="1">
      <c r="A155" s="265"/>
      <c r="B155" s="9" t="s">
        <v>407</v>
      </c>
      <c r="C155" s="268"/>
      <c r="D155" s="262"/>
      <c r="E155" s="262"/>
      <c r="F155" s="256"/>
      <c r="G155" s="214"/>
      <c r="H155" s="214"/>
      <c r="I155" s="214"/>
      <c r="J155" s="214"/>
      <c r="K155" s="222"/>
      <c r="L155" s="222"/>
      <c r="M155" s="218"/>
      <c r="N155" s="218"/>
      <c r="O155" s="222"/>
      <c r="P155" s="222"/>
      <c r="Q155" s="222"/>
      <c r="R155" s="222"/>
      <c r="S155" s="218"/>
      <c r="T155" s="218"/>
      <c r="U155" s="214"/>
      <c r="V155" s="214"/>
      <c r="W155" s="214"/>
      <c r="X155" s="214"/>
      <c r="Y155" s="218"/>
      <c r="Z155" s="218"/>
      <c r="AA155" s="208"/>
      <c r="AB155" s="208"/>
      <c r="AC155" s="218"/>
      <c r="AD155" s="218"/>
    </row>
    <row r="156" spans="1:30" ht="7.5" customHeight="1">
      <c r="A156" s="265"/>
      <c r="B156" s="9" t="s">
        <v>406</v>
      </c>
      <c r="C156" s="268"/>
      <c r="D156" s="262"/>
      <c r="E156" s="262"/>
      <c r="F156" s="256"/>
      <c r="G156" s="214"/>
      <c r="H156" s="214"/>
      <c r="I156" s="214"/>
      <c r="J156" s="214"/>
      <c r="K156" s="222"/>
      <c r="L156" s="222"/>
      <c r="M156" s="218"/>
      <c r="N156" s="218"/>
      <c r="O156" s="222"/>
      <c r="P156" s="222"/>
      <c r="Q156" s="222"/>
      <c r="R156" s="222"/>
      <c r="S156" s="218"/>
      <c r="T156" s="218"/>
      <c r="U156" s="214"/>
      <c r="V156" s="214"/>
      <c r="W156" s="214"/>
      <c r="X156" s="214"/>
      <c r="Y156" s="218"/>
      <c r="Z156" s="218"/>
      <c r="AA156" s="208"/>
      <c r="AB156" s="208"/>
      <c r="AC156" s="218"/>
      <c r="AD156" s="218"/>
    </row>
    <row r="157" spans="1:30" ht="3" customHeight="1">
      <c r="A157" s="265"/>
      <c r="B157" s="9" t="s">
        <v>405</v>
      </c>
      <c r="C157" s="268"/>
      <c r="D157" s="262"/>
      <c r="E157" s="262"/>
      <c r="F157" s="256"/>
      <c r="G157" s="214"/>
      <c r="H157" s="214"/>
      <c r="I157" s="214"/>
      <c r="J157" s="214"/>
      <c r="K157" s="222"/>
      <c r="L157" s="222"/>
      <c r="M157" s="218"/>
      <c r="N157" s="218"/>
      <c r="O157" s="222"/>
      <c r="P157" s="222"/>
      <c r="Q157" s="222"/>
      <c r="R157" s="222"/>
      <c r="S157" s="218"/>
      <c r="T157" s="218"/>
      <c r="U157" s="214"/>
      <c r="V157" s="214"/>
      <c r="W157" s="214"/>
      <c r="X157" s="214"/>
      <c r="Y157" s="218"/>
      <c r="Z157" s="218"/>
      <c r="AA157" s="208"/>
      <c r="AB157" s="208"/>
      <c r="AC157" s="218"/>
      <c r="AD157" s="218"/>
    </row>
    <row r="158" spans="1:30" ht="14.25" customHeight="1" hidden="1">
      <c r="A158" s="265"/>
      <c r="B158" s="9" t="s">
        <v>404</v>
      </c>
      <c r="C158" s="268"/>
      <c r="D158" s="262"/>
      <c r="E158" s="262"/>
      <c r="F158" s="256"/>
      <c r="G158" s="214"/>
      <c r="H158" s="214"/>
      <c r="I158" s="83"/>
      <c r="J158" s="83"/>
      <c r="K158" s="222"/>
      <c r="L158" s="222"/>
      <c r="M158" s="218"/>
      <c r="N158" s="218"/>
      <c r="O158" s="222"/>
      <c r="P158" s="222"/>
      <c r="Q158" s="222"/>
      <c r="R158" s="222"/>
      <c r="S158" s="218"/>
      <c r="T158" s="218"/>
      <c r="U158" s="214"/>
      <c r="V158" s="214"/>
      <c r="W158" s="214"/>
      <c r="X158" s="214"/>
      <c r="Y158" s="218"/>
      <c r="Z158" s="218"/>
      <c r="AA158" s="208"/>
      <c r="AB158" s="208"/>
      <c r="AC158" s="218"/>
      <c r="AD158" s="218"/>
    </row>
    <row r="159" spans="1:30" ht="9.75" customHeight="1" hidden="1">
      <c r="A159" s="265"/>
      <c r="B159" s="9" t="s">
        <v>452</v>
      </c>
      <c r="C159" s="268"/>
      <c r="D159" s="262"/>
      <c r="E159" s="262"/>
      <c r="F159" s="256"/>
      <c r="G159" s="214"/>
      <c r="H159" s="214"/>
      <c r="I159" s="83"/>
      <c r="J159" s="83"/>
      <c r="K159" s="222"/>
      <c r="L159" s="222"/>
      <c r="M159" s="218"/>
      <c r="N159" s="218"/>
      <c r="O159" s="222"/>
      <c r="P159" s="222"/>
      <c r="Q159" s="222"/>
      <c r="R159" s="222"/>
      <c r="S159" s="218"/>
      <c r="T159" s="218"/>
      <c r="U159" s="214"/>
      <c r="V159" s="214"/>
      <c r="W159" s="214"/>
      <c r="X159" s="214"/>
      <c r="Y159" s="218"/>
      <c r="Z159" s="218"/>
      <c r="AA159" s="208"/>
      <c r="AB159" s="208"/>
      <c r="AC159" s="218"/>
      <c r="AD159" s="218"/>
    </row>
    <row r="160" spans="1:30" ht="3" customHeight="1" hidden="1">
      <c r="A160" s="265"/>
      <c r="B160" s="9" t="s">
        <v>408</v>
      </c>
      <c r="C160" s="268"/>
      <c r="D160" s="262"/>
      <c r="E160" s="262"/>
      <c r="F160" s="256"/>
      <c r="G160" s="214"/>
      <c r="H160" s="214"/>
      <c r="I160" s="83"/>
      <c r="J160" s="83"/>
      <c r="K160" s="222"/>
      <c r="L160" s="222"/>
      <c r="M160" s="218"/>
      <c r="N160" s="218"/>
      <c r="O160" s="222"/>
      <c r="P160" s="222"/>
      <c r="Q160" s="222"/>
      <c r="R160" s="222"/>
      <c r="S160" s="218"/>
      <c r="T160" s="218"/>
      <c r="U160" s="214"/>
      <c r="V160" s="214"/>
      <c r="W160" s="214"/>
      <c r="X160" s="214"/>
      <c r="Y160" s="218"/>
      <c r="Z160" s="218"/>
      <c r="AA160" s="208"/>
      <c r="AB160" s="208"/>
      <c r="AC160" s="218"/>
      <c r="AD160" s="218"/>
    </row>
    <row r="161" spans="1:30" ht="15" customHeight="1" hidden="1">
      <c r="A161" s="265"/>
      <c r="B161" s="9" t="s">
        <v>409</v>
      </c>
      <c r="C161" s="268"/>
      <c r="D161" s="262"/>
      <c r="E161" s="262"/>
      <c r="F161" s="256"/>
      <c r="G161" s="214"/>
      <c r="H161" s="214"/>
      <c r="I161" s="83"/>
      <c r="J161" s="83"/>
      <c r="K161" s="222"/>
      <c r="L161" s="222"/>
      <c r="M161" s="218"/>
      <c r="N161" s="218"/>
      <c r="O161" s="222"/>
      <c r="P161" s="222"/>
      <c r="Q161" s="222"/>
      <c r="R161" s="222"/>
      <c r="S161" s="218"/>
      <c r="T161" s="218"/>
      <c r="U161" s="214"/>
      <c r="V161" s="214"/>
      <c r="W161" s="214"/>
      <c r="X161" s="214"/>
      <c r="Y161" s="218"/>
      <c r="Z161" s="218"/>
      <c r="AA161" s="208"/>
      <c r="AB161" s="208"/>
      <c r="AC161" s="218"/>
      <c r="AD161" s="218"/>
    </row>
    <row r="162" spans="1:30" ht="9.75" customHeight="1" hidden="1">
      <c r="A162" s="265"/>
      <c r="B162" s="11" t="s">
        <v>410</v>
      </c>
      <c r="C162" s="268"/>
      <c r="D162" s="262"/>
      <c r="E162" s="262"/>
      <c r="F162" s="256"/>
      <c r="G162" s="214"/>
      <c r="H162" s="214"/>
      <c r="I162" s="83"/>
      <c r="J162" s="83"/>
      <c r="K162" s="222"/>
      <c r="L162" s="222"/>
      <c r="M162" s="218"/>
      <c r="N162" s="218"/>
      <c r="O162" s="222"/>
      <c r="P162" s="222"/>
      <c r="Q162" s="222"/>
      <c r="R162" s="222"/>
      <c r="S162" s="218"/>
      <c r="T162" s="218"/>
      <c r="U162" s="214"/>
      <c r="V162" s="214"/>
      <c r="W162" s="214"/>
      <c r="X162" s="214"/>
      <c r="Y162" s="218"/>
      <c r="Z162" s="218"/>
      <c r="AA162" s="208"/>
      <c r="AB162" s="208"/>
      <c r="AC162" s="218"/>
      <c r="AD162" s="218"/>
    </row>
    <row r="163" spans="1:30" ht="12" customHeight="1" hidden="1">
      <c r="A163" s="265"/>
      <c r="B163" s="9" t="s">
        <v>411</v>
      </c>
      <c r="C163" s="268"/>
      <c r="D163" s="262"/>
      <c r="E163" s="262"/>
      <c r="F163" s="256"/>
      <c r="G163" s="214"/>
      <c r="H163" s="214"/>
      <c r="I163" s="83"/>
      <c r="J163" s="83"/>
      <c r="K163" s="222"/>
      <c r="L163" s="222"/>
      <c r="M163" s="218"/>
      <c r="N163" s="218"/>
      <c r="O163" s="222"/>
      <c r="P163" s="222"/>
      <c r="Q163" s="222"/>
      <c r="R163" s="222"/>
      <c r="S163" s="218"/>
      <c r="T163" s="218"/>
      <c r="U163" s="214"/>
      <c r="V163" s="214"/>
      <c r="W163" s="214"/>
      <c r="X163" s="214"/>
      <c r="Y163" s="218"/>
      <c r="Z163" s="218"/>
      <c r="AA163" s="208"/>
      <c r="AB163" s="208"/>
      <c r="AC163" s="218"/>
      <c r="AD163" s="218"/>
    </row>
    <row r="164" spans="1:30" ht="3.75" customHeight="1" hidden="1">
      <c r="A164" s="265"/>
      <c r="B164" s="9" t="s">
        <v>412</v>
      </c>
      <c r="C164" s="268"/>
      <c r="D164" s="262"/>
      <c r="E164" s="262"/>
      <c r="F164" s="256"/>
      <c r="G164" s="214"/>
      <c r="H164" s="214"/>
      <c r="I164" s="83"/>
      <c r="J164" s="83"/>
      <c r="K164" s="222"/>
      <c r="L164" s="222"/>
      <c r="M164" s="218"/>
      <c r="N164" s="218"/>
      <c r="O164" s="222"/>
      <c r="P164" s="222"/>
      <c r="Q164" s="222"/>
      <c r="R164" s="222"/>
      <c r="S164" s="218"/>
      <c r="T164" s="218"/>
      <c r="U164" s="214"/>
      <c r="V164" s="214"/>
      <c r="W164" s="214"/>
      <c r="X164" s="214"/>
      <c r="Y164" s="218"/>
      <c r="Z164" s="218"/>
      <c r="AA164" s="208"/>
      <c r="AB164" s="208"/>
      <c r="AC164" s="218"/>
      <c r="AD164" s="218"/>
    </row>
    <row r="165" spans="1:30" ht="15.75" customHeight="1" hidden="1">
      <c r="A165" s="265"/>
      <c r="B165" s="9" t="s">
        <v>453</v>
      </c>
      <c r="C165" s="268"/>
      <c r="D165" s="262"/>
      <c r="E165" s="262"/>
      <c r="F165" s="256"/>
      <c r="G165" s="214"/>
      <c r="H165" s="214"/>
      <c r="I165" s="83"/>
      <c r="J165" s="83"/>
      <c r="K165" s="222"/>
      <c r="L165" s="222"/>
      <c r="M165" s="218"/>
      <c r="N165" s="218"/>
      <c r="O165" s="222"/>
      <c r="P165" s="222"/>
      <c r="Q165" s="222"/>
      <c r="R165" s="222"/>
      <c r="S165" s="218"/>
      <c r="T165" s="218"/>
      <c r="U165" s="214"/>
      <c r="V165" s="214"/>
      <c r="W165" s="214"/>
      <c r="X165" s="214"/>
      <c r="Y165" s="218"/>
      <c r="Z165" s="218"/>
      <c r="AA165" s="208"/>
      <c r="AB165" s="208"/>
      <c r="AC165" s="218"/>
      <c r="AD165" s="218"/>
    </row>
    <row r="166" spans="1:30" ht="9.75" customHeight="1" hidden="1">
      <c r="A166" s="265"/>
      <c r="B166" s="9" t="s">
        <v>239</v>
      </c>
      <c r="C166" s="268"/>
      <c r="D166" s="262"/>
      <c r="E166" s="262"/>
      <c r="F166" s="256"/>
      <c r="G166" s="214"/>
      <c r="H166" s="214"/>
      <c r="I166" s="83"/>
      <c r="J166" s="83"/>
      <c r="K166" s="222"/>
      <c r="L166" s="222"/>
      <c r="M166" s="218"/>
      <c r="N166" s="218"/>
      <c r="O166" s="222"/>
      <c r="P166" s="222"/>
      <c r="Q166" s="222"/>
      <c r="R166" s="222"/>
      <c r="S166" s="218"/>
      <c r="T166" s="218"/>
      <c r="U166" s="214"/>
      <c r="V166" s="214"/>
      <c r="W166" s="214"/>
      <c r="X166" s="214"/>
      <c r="Y166" s="218"/>
      <c r="Z166" s="218"/>
      <c r="AA166" s="208"/>
      <c r="AB166" s="208"/>
      <c r="AC166" s="218"/>
      <c r="AD166" s="218"/>
    </row>
    <row r="167" spans="1:30" ht="15" customHeight="1" hidden="1">
      <c r="A167" s="265"/>
      <c r="B167" s="13" t="s">
        <v>413</v>
      </c>
      <c r="C167" s="268"/>
      <c r="D167" s="262"/>
      <c r="E167" s="262"/>
      <c r="F167" s="256"/>
      <c r="G167" s="214"/>
      <c r="H167" s="214"/>
      <c r="I167" s="83"/>
      <c r="J167" s="83"/>
      <c r="K167" s="222"/>
      <c r="L167" s="222"/>
      <c r="M167" s="218"/>
      <c r="N167" s="218"/>
      <c r="O167" s="222"/>
      <c r="P167" s="222"/>
      <c r="Q167" s="222"/>
      <c r="R167" s="222"/>
      <c r="S167" s="218"/>
      <c r="T167" s="218"/>
      <c r="U167" s="214"/>
      <c r="V167" s="214"/>
      <c r="W167" s="214"/>
      <c r="X167" s="214"/>
      <c r="Y167" s="218"/>
      <c r="Z167" s="218"/>
      <c r="AA167" s="208"/>
      <c r="AB167" s="208"/>
      <c r="AC167" s="218"/>
      <c r="AD167" s="218"/>
    </row>
    <row r="168" spans="1:30" ht="28.5" customHeight="1" hidden="1">
      <c r="A168" s="265"/>
      <c r="B168" s="13" t="s">
        <v>414</v>
      </c>
      <c r="C168" s="268"/>
      <c r="D168" s="262"/>
      <c r="E168" s="262"/>
      <c r="F168" s="256"/>
      <c r="G168" s="214"/>
      <c r="H168" s="214"/>
      <c r="I168" s="83"/>
      <c r="J168" s="83"/>
      <c r="K168" s="222"/>
      <c r="L168" s="222"/>
      <c r="M168" s="218"/>
      <c r="N168" s="218"/>
      <c r="O168" s="222"/>
      <c r="P168" s="222"/>
      <c r="Q168" s="222"/>
      <c r="R168" s="222"/>
      <c r="S168" s="218"/>
      <c r="T168" s="218"/>
      <c r="U168" s="214"/>
      <c r="V168" s="214"/>
      <c r="W168" s="214"/>
      <c r="X168" s="214"/>
      <c r="Y168" s="218"/>
      <c r="Z168" s="218"/>
      <c r="AA168" s="208"/>
      <c r="AB168" s="208"/>
      <c r="AC168" s="218"/>
      <c r="AD168" s="218"/>
    </row>
    <row r="169" spans="1:30" ht="28.5" customHeight="1" hidden="1">
      <c r="A169" s="265"/>
      <c r="B169" s="13" t="s">
        <v>415</v>
      </c>
      <c r="C169" s="268"/>
      <c r="D169" s="262"/>
      <c r="E169" s="262"/>
      <c r="F169" s="256"/>
      <c r="G169" s="214"/>
      <c r="H169" s="214"/>
      <c r="I169" s="83"/>
      <c r="J169" s="83"/>
      <c r="K169" s="222"/>
      <c r="L169" s="222"/>
      <c r="M169" s="218"/>
      <c r="N169" s="218"/>
      <c r="O169" s="222"/>
      <c r="P169" s="222"/>
      <c r="Q169" s="222"/>
      <c r="R169" s="222"/>
      <c r="S169" s="218"/>
      <c r="T169" s="218"/>
      <c r="U169" s="214"/>
      <c r="V169" s="214"/>
      <c r="W169" s="214"/>
      <c r="X169" s="214"/>
      <c r="Y169" s="218"/>
      <c r="Z169" s="218"/>
      <c r="AA169" s="208"/>
      <c r="AB169" s="208"/>
      <c r="AC169" s="218"/>
      <c r="AD169" s="218"/>
    </row>
    <row r="170" spans="1:30" ht="15" customHeight="1" hidden="1">
      <c r="A170" s="265"/>
      <c r="B170" s="13" t="s">
        <v>416</v>
      </c>
      <c r="C170" s="268"/>
      <c r="D170" s="262"/>
      <c r="E170" s="262"/>
      <c r="F170" s="256"/>
      <c r="G170" s="214"/>
      <c r="H170" s="214"/>
      <c r="I170" s="83"/>
      <c r="J170" s="83"/>
      <c r="K170" s="222"/>
      <c r="L170" s="222"/>
      <c r="M170" s="218"/>
      <c r="N170" s="218"/>
      <c r="O170" s="222"/>
      <c r="P170" s="222"/>
      <c r="Q170" s="222"/>
      <c r="R170" s="222"/>
      <c r="S170" s="218"/>
      <c r="T170" s="218"/>
      <c r="U170" s="214"/>
      <c r="V170" s="214"/>
      <c r="W170" s="214"/>
      <c r="X170" s="214"/>
      <c r="Y170" s="218"/>
      <c r="Z170" s="218"/>
      <c r="AA170" s="208"/>
      <c r="AB170" s="208"/>
      <c r="AC170" s="218"/>
      <c r="AD170" s="218"/>
    </row>
    <row r="171" spans="1:30" ht="28.5" customHeight="1" hidden="1">
      <c r="A171" s="265"/>
      <c r="B171" s="13" t="s">
        <v>417</v>
      </c>
      <c r="C171" s="268"/>
      <c r="D171" s="262"/>
      <c r="E171" s="262"/>
      <c r="F171" s="256"/>
      <c r="G171" s="214"/>
      <c r="H171" s="214"/>
      <c r="I171" s="83"/>
      <c r="J171" s="83"/>
      <c r="K171" s="222"/>
      <c r="L171" s="222"/>
      <c r="M171" s="218"/>
      <c r="N171" s="218"/>
      <c r="O171" s="222"/>
      <c r="P171" s="222"/>
      <c r="Q171" s="222"/>
      <c r="R171" s="222"/>
      <c r="S171" s="218"/>
      <c r="T171" s="218"/>
      <c r="U171" s="214"/>
      <c r="V171" s="214"/>
      <c r="W171" s="214"/>
      <c r="X171" s="214"/>
      <c r="Y171" s="218"/>
      <c r="Z171" s="218"/>
      <c r="AA171" s="208"/>
      <c r="AB171" s="208"/>
      <c r="AC171" s="218"/>
      <c r="AD171" s="218"/>
    </row>
    <row r="172" spans="1:30" ht="42.75" customHeight="1" hidden="1">
      <c r="A172" s="265"/>
      <c r="B172" s="13" t="s">
        <v>418</v>
      </c>
      <c r="C172" s="268"/>
      <c r="D172" s="262"/>
      <c r="E172" s="262"/>
      <c r="F172" s="256"/>
      <c r="G172" s="214"/>
      <c r="H172" s="214"/>
      <c r="I172" s="83"/>
      <c r="J172" s="83"/>
      <c r="K172" s="222"/>
      <c r="L172" s="222"/>
      <c r="M172" s="218"/>
      <c r="N172" s="218"/>
      <c r="O172" s="222"/>
      <c r="P172" s="222"/>
      <c r="Q172" s="222"/>
      <c r="R172" s="222"/>
      <c r="S172" s="218"/>
      <c r="T172" s="218"/>
      <c r="U172" s="214"/>
      <c r="V172" s="214"/>
      <c r="W172" s="214"/>
      <c r="X172" s="214"/>
      <c r="Y172" s="218"/>
      <c r="Z172" s="218"/>
      <c r="AA172" s="208"/>
      <c r="AB172" s="208"/>
      <c r="AC172" s="218"/>
      <c r="AD172" s="218"/>
    </row>
    <row r="173" spans="1:30" ht="15" customHeight="1" hidden="1">
      <c r="A173" s="265"/>
      <c r="B173" s="13" t="s">
        <v>419</v>
      </c>
      <c r="C173" s="268"/>
      <c r="D173" s="262"/>
      <c r="E173" s="262"/>
      <c r="F173" s="256"/>
      <c r="G173" s="214"/>
      <c r="H173" s="214"/>
      <c r="I173" s="83"/>
      <c r="J173" s="83"/>
      <c r="K173" s="222"/>
      <c r="L173" s="222"/>
      <c r="M173" s="218"/>
      <c r="N173" s="218"/>
      <c r="O173" s="222"/>
      <c r="P173" s="222"/>
      <c r="Q173" s="222"/>
      <c r="R173" s="222"/>
      <c r="S173" s="218"/>
      <c r="T173" s="218"/>
      <c r="U173" s="214"/>
      <c r="V173" s="214"/>
      <c r="W173" s="214"/>
      <c r="X173" s="214"/>
      <c r="Y173" s="218"/>
      <c r="Z173" s="218"/>
      <c r="AA173" s="208"/>
      <c r="AB173" s="208"/>
      <c r="AC173" s="218"/>
      <c r="AD173" s="218"/>
    </row>
    <row r="174" spans="1:30" ht="28.5" customHeight="1" hidden="1">
      <c r="A174" s="265"/>
      <c r="B174" s="13" t="s">
        <v>420</v>
      </c>
      <c r="C174" s="268"/>
      <c r="D174" s="262"/>
      <c r="E174" s="262"/>
      <c r="F174" s="256"/>
      <c r="G174" s="214"/>
      <c r="H174" s="214"/>
      <c r="I174" s="83"/>
      <c r="J174" s="83"/>
      <c r="K174" s="222"/>
      <c r="L174" s="222"/>
      <c r="M174" s="218"/>
      <c r="N174" s="218"/>
      <c r="O174" s="222"/>
      <c r="P174" s="222"/>
      <c r="Q174" s="222"/>
      <c r="R174" s="222"/>
      <c r="S174" s="218"/>
      <c r="T174" s="218"/>
      <c r="U174" s="214"/>
      <c r="V174" s="214"/>
      <c r="W174" s="214"/>
      <c r="X174" s="214"/>
      <c r="Y174" s="218"/>
      <c r="Z174" s="218"/>
      <c r="AA174" s="208"/>
      <c r="AB174" s="208"/>
      <c r="AC174" s="218"/>
      <c r="AD174" s="218"/>
    </row>
    <row r="175" spans="1:30" ht="42.75" customHeight="1" hidden="1">
      <c r="A175" s="265"/>
      <c r="B175" s="13" t="s">
        <v>421</v>
      </c>
      <c r="C175" s="269"/>
      <c r="D175" s="263"/>
      <c r="E175" s="263"/>
      <c r="F175" s="257"/>
      <c r="G175" s="215"/>
      <c r="H175" s="215"/>
      <c r="I175" s="84"/>
      <c r="J175" s="84"/>
      <c r="K175" s="223"/>
      <c r="L175" s="223"/>
      <c r="M175" s="219"/>
      <c r="N175" s="219"/>
      <c r="O175" s="223"/>
      <c r="P175" s="223"/>
      <c r="Q175" s="223"/>
      <c r="R175" s="223"/>
      <c r="S175" s="219"/>
      <c r="T175" s="219"/>
      <c r="U175" s="215"/>
      <c r="V175" s="215"/>
      <c r="W175" s="215"/>
      <c r="X175" s="215"/>
      <c r="Y175" s="219"/>
      <c r="Z175" s="219"/>
      <c r="AA175" s="209"/>
      <c r="AB175" s="209"/>
      <c r="AC175" s="219"/>
      <c r="AD175" s="219"/>
    </row>
    <row r="176" spans="1:30" ht="28.5">
      <c r="A176" s="265"/>
      <c r="B176" s="13" t="s">
        <v>236</v>
      </c>
      <c r="C176" s="258" t="s">
        <v>427</v>
      </c>
      <c r="D176" s="261">
        <v>21575</v>
      </c>
      <c r="E176" s="261">
        <f>D176*'[1]Прил 5 Расчет стоим 1 чел.часа '!$B$14</f>
        <v>5274009</v>
      </c>
      <c r="F176" s="255">
        <f>E176/H5/12</f>
        <v>0.106</v>
      </c>
      <c r="G176" s="213">
        <f>'[3]2014'!$G$19</f>
        <v>0.095</v>
      </c>
      <c r="H176" s="213">
        <f>'[3]2014'!$G$19</f>
        <v>0.095</v>
      </c>
      <c r="I176" s="213">
        <f>'[3]2014'!$G$19</f>
        <v>0.095</v>
      </c>
      <c r="J176" s="213">
        <f>'[3]2014'!$G$19</f>
        <v>0.095</v>
      </c>
      <c r="K176" s="213">
        <f>'[3]2014'!$G$19</f>
        <v>0.095</v>
      </c>
      <c r="L176" s="213">
        <f>'[3]2014'!$G$19</f>
        <v>0.095</v>
      </c>
      <c r="M176" s="207">
        <f>'[3]2014'!$F$19</f>
        <v>0.414</v>
      </c>
      <c r="N176" s="207">
        <f>'[3]2014'!$F$19</f>
        <v>0.414</v>
      </c>
      <c r="O176" s="213">
        <f>'[3]2014'!$G$19</f>
        <v>0.095</v>
      </c>
      <c r="P176" s="213">
        <f>'[3]2014'!$G$19</f>
        <v>0.095</v>
      </c>
      <c r="Q176" s="213">
        <f>'[3]2014'!$G$19</f>
        <v>0.095</v>
      </c>
      <c r="R176" s="213">
        <f>'[3]2014'!$G$19</f>
        <v>0.095</v>
      </c>
      <c r="S176" s="207">
        <f>'[3]2014'!$F$19</f>
        <v>0.414</v>
      </c>
      <c r="T176" s="207">
        <f>'[3]2014'!$F$19</f>
        <v>0.414</v>
      </c>
      <c r="U176" s="213">
        <f>'[3]2014'!$G$19</f>
        <v>0.095</v>
      </c>
      <c r="V176" s="213">
        <f>'[3]2014'!$G$19</f>
        <v>0.095</v>
      </c>
      <c r="W176" s="213">
        <f>'[3]2014'!$G$19</f>
        <v>0.095</v>
      </c>
      <c r="X176" s="213">
        <f>'[3]2014'!$G$19</f>
        <v>0.095</v>
      </c>
      <c r="Y176" s="207">
        <f>'[3]2014'!$F$19</f>
        <v>0.414</v>
      </c>
      <c r="Z176" s="207">
        <f>'[3]2014'!$F$19</f>
        <v>0.414</v>
      </c>
      <c r="AA176" s="207">
        <f>'[3]2014'!$G$19</f>
        <v>0.095</v>
      </c>
      <c r="AB176" s="207">
        <f>'[3]2014'!$G$19</f>
        <v>0.095</v>
      </c>
      <c r="AC176" s="207">
        <f>'[3]2014'!$F$19</f>
        <v>0.414</v>
      </c>
      <c r="AD176" s="207">
        <f>'[3]2014'!$F$19</f>
        <v>0.414</v>
      </c>
    </row>
    <row r="177" spans="1:30" ht="2.25" customHeight="1">
      <c r="A177" s="265"/>
      <c r="B177" s="13" t="s">
        <v>237</v>
      </c>
      <c r="C177" s="259"/>
      <c r="D177" s="262"/>
      <c r="E177" s="262"/>
      <c r="F177" s="256"/>
      <c r="G177" s="214"/>
      <c r="H177" s="222"/>
      <c r="I177" s="214"/>
      <c r="J177" s="214"/>
      <c r="K177" s="214"/>
      <c r="L177" s="214"/>
      <c r="M177" s="208"/>
      <c r="N177" s="208"/>
      <c r="O177" s="214"/>
      <c r="P177" s="214"/>
      <c r="Q177" s="214"/>
      <c r="R177" s="214"/>
      <c r="S177" s="208"/>
      <c r="T177" s="208"/>
      <c r="U177" s="214"/>
      <c r="V177" s="214"/>
      <c r="W177" s="214"/>
      <c r="X177" s="214"/>
      <c r="Y177" s="208"/>
      <c r="Z177" s="208"/>
      <c r="AA177" s="218"/>
      <c r="AB177" s="218"/>
      <c r="AC177" s="208"/>
      <c r="AD177" s="208"/>
    </row>
    <row r="178" spans="1:30" ht="28.5" customHeight="1" hidden="1">
      <c r="A178" s="266"/>
      <c r="B178" s="13" t="s">
        <v>238</v>
      </c>
      <c r="C178" s="260"/>
      <c r="D178" s="263"/>
      <c r="E178" s="263"/>
      <c r="F178" s="257"/>
      <c r="G178" s="215"/>
      <c r="H178" s="223"/>
      <c r="I178" s="82"/>
      <c r="J178" s="82"/>
      <c r="K178" s="215"/>
      <c r="L178" s="215"/>
      <c r="M178" s="209"/>
      <c r="N178" s="209"/>
      <c r="O178" s="215"/>
      <c r="P178" s="215"/>
      <c r="Q178" s="215"/>
      <c r="R178" s="215"/>
      <c r="S178" s="209"/>
      <c r="T178" s="209"/>
      <c r="U178" s="215"/>
      <c r="V178" s="215"/>
      <c r="W178" s="215"/>
      <c r="X178" s="215"/>
      <c r="Y178" s="209"/>
      <c r="Z178" s="209"/>
      <c r="AA178" s="219"/>
      <c r="AB178" s="219"/>
      <c r="AC178" s="209"/>
      <c r="AD178" s="209"/>
    </row>
    <row r="179" spans="1:30" ht="18.75" customHeight="1">
      <c r="A179" s="252" t="s">
        <v>240</v>
      </c>
      <c r="B179" s="9" t="s">
        <v>243</v>
      </c>
      <c r="C179" s="246" t="s">
        <v>427</v>
      </c>
      <c r="D179" s="249">
        <v>626222</v>
      </c>
      <c r="E179" s="249">
        <f>D179*'[1]Прил 5 Расчет стоим 1 чел.часа '!$B$14</f>
        <v>153079968</v>
      </c>
      <c r="F179" s="242">
        <f>E179/H5/12</f>
        <v>3.064</v>
      </c>
      <c r="G179" s="210">
        <f>F179</f>
        <v>3.064</v>
      </c>
      <c r="H179" s="210">
        <f>F179</f>
        <v>3.064</v>
      </c>
      <c r="I179" s="210">
        <f>F179*1.5</f>
        <v>4.596</v>
      </c>
      <c r="J179" s="210">
        <f>F179*1.5</f>
        <v>4.596</v>
      </c>
      <c r="K179" s="210">
        <f>F179*1.5</f>
        <v>4.596</v>
      </c>
      <c r="L179" s="210">
        <f>F179*1.5</f>
        <v>4.596</v>
      </c>
      <c r="M179" s="207">
        <f>F179</f>
        <v>3.064</v>
      </c>
      <c r="N179" s="207">
        <f>F179</f>
        <v>3.064</v>
      </c>
      <c r="O179" s="210">
        <f>F179</f>
        <v>3.064</v>
      </c>
      <c r="P179" s="210">
        <f>F179</f>
        <v>3.064</v>
      </c>
      <c r="Q179" s="210">
        <f>F179</f>
        <v>3.064</v>
      </c>
      <c r="R179" s="210">
        <f>F179</f>
        <v>3.064</v>
      </c>
      <c r="S179" s="207">
        <f>F179</f>
        <v>3.064</v>
      </c>
      <c r="T179" s="207">
        <f>F179</f>
        <v>3.064</v>
      </c>
      <c r="U179" s="210">
        <f>F179</f>
        <v>3.064</v>
      </c>
      <c r="V179" s="210">
        <f>F179</f>
        <v>3.064</v>
      </c>
      <c r="W179" s="210">
        <f>F179*0.9</f>
        <v>2.758</v>
      </c>
      <c r="X179" s="210">
        <f>F179*0.9</f>
        <v>2.758</v>
      </c>
      <c r="Y179" s="207">
        <f>F179*0.9</f>
        <v>2.758</v>
      </c>
      <c r="Z179" s="207">
        <f>F179*0.9</f>
        <v>2.758</v>
      </c>
      <c r="AA179" s="207">
        <f>F179*0.9</f>
        <v>2.758</v>
      </c>
      <c r="AB179" s="207">
        <f>F179*0.9</f>
        <v>2.758</v>
      </c>
      <c r="AC179" s="207">
        <f>F179*0.9</f>
        <v>2.758</v>
      </c>
      <c r="AD179" s="207">
        <f>F179*0.9</f>
        <v>2.758</v>
      </c>
    </row>
    <row r="180" spans="1:30" ht="39" customHeight="1">
      <c r="A180" s="253"/>
      <c r="B180" s="13" t="s">
        <v>454</v>
      </c>
      <c r="C180" s="247"/>
      <c r="D180" s="250"/>
      <c r="E180" s="250"/>
      <c r="F180" s="243"/>
      <c r="G180" s="211"/>
      <c r="H180" s="211"/>
      <c r="I180" s="231"/>
      <c r="J180" s="231"/>
      <c r="K180" s="211"/>
      <c r="L180" s="211"/>
      <c r="M180" s="208"/>
      <c r="N180" s="208"/>
      <c r="O180" s="211"/>
      <c r="P180" s="211"/>
      <c r="Q180" s="211"/>
      <c r="R180" s="211"/>
      <c r="S180" s="208"/>
      <c r="T180" s="208"/>
      <c r="U180" s="211"/>
      <c r="V180" s="211"/>
      <c r="W180" s="211"/>
      <c r="X180" s="211"/>
      <c r="Y180" s="208"/>
      <c r="Z180" s="208"/>
      <c r="AA180" s="208"/>
      <c r="AB180" s="208"/>
      <c r="AC180" s="208"/>
      <c r="AD180" s="208"/>
    </row>
    <row r="181" spans="1:30" ht="14.25" customHeight="1">
      <c r="A181" s="253"/>
      <c r="B181" s="13" t="s">
        <v>244</v>
      </c>
      <c r="C181" s="247"/>
      <c r="D181" s="250"/>
      <c r="E181" s="250"/>
      <c r="F181" s="243"/>
      <c r="G181" s="211"/>
      <c r="H181" s="211"/>
      <c r="I181" s="231"/>
      <c r="J181" s="231"/>
      <c r="K181" s="211"/>
      <c r="L181" s="211"/>
      <c r="M181" s="208"/>
      <c r="N181" s="208"/>
      <c r="O181" s="211"/>
      <c r="P181" s="211"/>
      <c r="Q181" s="211"/>
      <c r="R181" s="211"/>
      <c r="S181" s="208"/>
      <c r="T181" s="208"/>
      <c r="U181" s="211"/>
      <c r="V181" s="211"/>
      <c r="W181" s="211"/>
      <c r="X181" s="211"/>
      <c r="Y181" s="208"/>
      <c r="Z181" s="208"/>
      <c r="AA181" s="208"/>
      <c r="AB181" s="208"/>
      <c r="AC181" s="208"/>
      <c r="AD181" s="208"/>
    </row>
    <row r="182" spans="1:30" ht="42.75" customHeight="1" hidden="1">
      <c r="A182" s="253"/>
      <c r="B182" s="13" t="s">
        <v>245</v>
      </c>
      <c r="C182" s="247"/>
      <c r="D182" s="250"/>
      <c r="E182" s="250"/>
      <c r="F182" s="243"/>
      <c r="G182" s="211"/>
      <c r="H182" s="211"/>
      <c r="I182" s="231"/>
      <c r="J182" s="231"/>
      <c r="K182" s="211"/>
      <c r="L182" s="211"/>
      <c r="M182" s="208"/>
      <c r="N182" s="208"/>
      <c r="O182" s="211"/>
      <c r="P182" s="211"/>
      <c r="Q182" s="211"/>
      <c r="R182" s="211"/>
      <c r="S182" s="208"/>
      <c r="T182" s="208"/>
      <c r="U182" s="211"/>
      <c r="V182" s="211"/>
      <c r="W182" s="211"/>
      <c r="X182" s="211"/>
      <c r="Y182" s="208"/>
      <c r="Z182" s="208"/>
      <c r="AA182" s="208"/>
      <c r="AB182" s="208"/>
      <c r="AC182" s="208"/>
      <c r="AD182" s="208"/>
    </row>
    <row r="183" spans="1:30" ht="42.75" customHeight="1" hidden="1">
      <c r="A183" s="253"/>
      <c r="B183" s="13" t="s">
        <v>246</v>
      </c>
      <c r="C183" s="247"/>
      <c r="D183" s="250"/>
      <c r="E183" s="250"/>
      <c r="F183" s="243"/>
      <c r="G183" s="211"/>
      <c r="H183" s="211"/>
      <c r="I183" s="231"/>
      <c r="J183" s="231"/>
      <c r="K183" s="211"/>
      <c r="L183" s="211"/>
      <c r="M183" s="208"/>
      <c r="N183" s="208"/>
      <c r="O183" s="211"/>
      <c r="P183" s="211"/>
      <c r="Q183" s="211"/>
      <c r="R183" s="211"/>
      <c r="S183" s="208"/>
      <c r="T183" s="208"/>
      <c r="U183" s="211"/>
      <c r="V183" s="211"/>
      <c r="W183" s="211"/>
      <c r="X183" s="211"/>
      <c r="Y183" s="208"/>
      <c r="Z183" s="208"/>
      <c r="AA183" s="208"/>
      <c r="AB183" s="208"/>
      <c r="AC183" s="208"/>
      <c r="AD183" s="208"/>
    </row>
    <row r="184" spans="1:30" ht="28.5" customHeight="1" hidden="1">
      <c r="A184" s="253"/>
      <c r="B184" s="13" t="s">
        <v>247</v>
      </c>
      <c r="C184" s="247"/>
      <c r="D184" s="250"/>
      <c r="E184" s="250"/>
      <c r="F184" s="243"/>
      <c r="G184" s="211"/>
      <c r="H184" s="211"/>
      <c r="I184" s="231"/>
      <c r="J184" s="231"/>
      <c r="K184" s="211"/>
      <c r="L184" s="211"/>
      <c r="M184" s="208"/>
      <c r="N184" s="208"/>
      <c r="O184" s="211"/>
      <c r="P184" s="211"/>
      <c r="Q184" s="211"/>
      <c r="R184" s="211"/>
      <c r="S184" s="208"/>
      <c r="T184" s="208"/>
      <c r="U184" s="211"/>
      <c r="V184" s="211"/>
      <c r="W184" s="211"/>
      <c r="X184" s="211"/>
      <c r="Y184" s="208"/>
      <c r="Z184" s="208"/>
      <c r="AA184" s="208"/>
      <c r="AB184" s="208"/>
      <c r="AC184" s="208"/>
      <c r="AD184" s="208"/>
    </row>
    <row r="185" spans="1:30" ht="51" customHeight="1" hidden="1">
      <c r="A185" s="253"/>
      <c r="B185" s="13" t="s">
        <v>248</v>
      </c>
      <c r="C185" s="247"/>
      <c r="D185" s="250"/>
      <c r="E185" s="250"/>
      <c r="F185" s="243"/>
      <c r="G185" s="211"/>
      <c r="H185" s="211"/>
      <c r="I185" s="231"/>
      <c r="J185" s="231"/>
      <c r="K185" s="211"/>
      <c r="L185" s="211"/>
      <c r="M185" s="208"/>
      <c r="N185" s="208"/>
      <c r="O185" s="211"/>
      <c r="P185" s="211"/>
      <c r="Q185" s="211"/>
      <c r="R185" s="211"/>
      <c r="S185" s="208"/>
      <c r="T185" s="208"/>
      <c r="U185" s="211"/>
      <c r="V185" s="211"/>
      <c r="W185" s="211"/>
      <c r="X185" s="211"/>
      <c r="Y185" s="208"/>
      <c r="Z185" s="208"/>
      <c r="AA185" s="208"/>
      <c r="AB185" s="208"/>
      <c r="AC185" s="208"/>
      <c r="AD185" s="208"/>
    </row>
    <row r="186" spans="1:30" ht="28.5" customHeight="1" hidden="1">
      <c r="A186" s="253"/>
      <c r="B186" s="13" t="s">
        <v>249</v>
      </c>
      <c r="C186" s="247"/>
      <c r="D186" s="250"/>
      <c r="E186" s="250"/>
      <c r="F186" s="243"/>
      <c r="G186" s="211"/>
      <c r="H186" s="211"/>
      <c r="I186" s="231"/>
      <c r="J186" s="231"/>
      <c r="K186" s="211"/>
      <c r="L186" s="211"/>
      <c r="M186" s="208"/>
      <c r="N186" s="208"/>
      <c r="O186" s="211"/>
      <c r="P186" s="211"/>
      <c r="Q186" s="211"/>
      <c r="R186" s="211"/>
      <c r="S186" s="208"/>
      <c r="T186" s="208"/>
      <c r="U186" s="211"/>
      <c r="V186" s="211"/>
      <c r="W186" s="211"/>
      <c r="X186" s="211"/>
      <c r="Y186" s="208"/>
      <c r="Z186" s="208"/>
      <c r="AA186" s="208"/>
      <c r="AB186" s="208"/>
      <c r="AC186" s="208"/>
      <c r="AD186" s="208"/>
    </row>
    <row r="187" spans="1:30" ht="57" customHeight="1" hidden="1">
      <c r="A187" s="253"/>
      <c r="B187" s="13" t="s">
        <v>250</v>
      </c>
      <c r="C187" s="247"/>
      <c r="D187" s="250"/>
      <c r="E187" s="250"/>
      <c r="F187" s="243"/>
      <c r="G187" s="211"/>
      <c r="H187" s="211"/>
      <c r="I187" s="231"/>
      <c r="J187" s="231"/>
      <c r="K187" s="211"/>
      <c r="L187" s="211"/>
      <c r="M187" s="208"/>
      <c r="N187" s="208"/>
      <c r="O187" s="211"/>
      <c r="P187" s="211"/>
      <c r="Q187" s="211"/>
      <c r="R187" s="211"/>
      <c r="S187" s="208"/>
      <c r="T187" s="208"/>
      <c r="U187" s="211"/>
      <c r="V187" s="211"/>
      <c r="W187" s="211"/>
      <c r="X187" s="211"/>
      <c r="Y187" s="208"/>
      <c r="Z187" s="208"/>
      <c r="AA187" s="208"/>
      <c r="AB187" s="208"/>
      <c r="AC187" s="208"/>
      <c r="AD187" s="208"/>
    </row>
    <row r="188" spans="1:30" ht="49.5" customHeight="1">
      <c r="A188" s="254"/>
      <c r="B188" s="13" t="s">
        <v>251</v>
      </c>
      <c r="C188" s="248"/>
      <c r="D188" s="251"/>
      <c r="E188" s="251"/>
      <c r="F188" s="244"/>
      <c r="G188" s="212"/>
      <c r="H188" s="212"/>
      <c r="I188" s="232"/>
      <c r="J188" s="232"/>
      <c r="K188" s="212"/>
      <c r="L188" s="212"/>
      <c r="M188" s="209"/>
      <c r="N188" s="209"/>
      <c r="O188" s="212"/>
      <c r="P188" s="212"/>
      <c r="Q188" s="212"/>
      <c r="R188" s="212"/>
      <c r="S188" s="209"/>
      <c r="T188" s="209"/>
      <c r="U188" s="212"/>
      <c r="V188" s="212"/>
      <c r="W188" s="212"/>
      <c r="X188" s="212"/>
      <c r="Y188" s="209"/>
      <c r="Z188" s="209"/>
      <c r="AA188" s="209"/>
      <c r="AB188" s="209"/>
      <c r="AC188" s="209"/>
      <c r="AD188" s="209"/>
    </row>
    <row r="189" spans="1:30" ht="18.75" customHeight="1">
      <c r="A189" s="234" t="s">
        <v>241</v>
      </c>
      <c r="B189" s="9" t="s">
        <v>242</v>
      </c>
      <c r="C189" s="246" t="s">
        <v>427</v>
      </c>
      <c r="D189" s="249">
        <v>482076</v>
      </c>
      <c r="E189" s="249">
        <f>D189*'[1]Прил 5 Расчет стоим 1 чел.часа '!$B$14</f>
        <v>117843478</v>
      </c>
      <c r="F189" s="242">
        <f>E189/H5/12</f>
        <v>2.359</v>
      </c>
      <c r="G189" s="210">
        <f>F189</f>
        <v>2.359</v>
      </c>
      <c r="H189" s="210">
        <f>F189</f>
        <v>2.359</v>
      </c>
      <c r="I189" s="210">
        <f>F189*1.5</f>
        <v>3.539</v>
      </c>
      <c r="J189" s="210">
        <f>F189*1.5</f>
        <v>3.539</v>
      </c>
      <c r="K189" s="210">
        <f>F189*1.5</f>
        <v>3.539</v>
      </c>
      <c r="L189" s="210">
        <f>F189*1.5</f>
        <v>3.539</v>
      </c>
      <c r="M189" s="207">
        <f>F189</f>
        <v>2.359</v>
      </c>
      <c r="N189" s="207">
        <f>F189</f>
        <v>2.359</v>
      </c>
      <c r="O189" s="210">
        <f>F189</f>
        <v>2.359</v>
      </c>
      <c r="P189" s="210">
        <f>F189</f>
        <v>2.359</v>
      </c>
      <c r="Q189" s="210">
        <f>F189</f>
        <v>2.359</v>
      </c>
      <c r="R189" s="210">
        <f>F189</f>
        <v>2.359</v>
      </c>
      <c r="S189" s="207">
        <f>F189</f>
        <v>2.359</v>
      </c>
      <c r="T189" s="207">
        <f>F189</f>
        <v>2.359</v>
      </c>
      <c r="U189" s="210">
        <f>F189</f>
        <v>2.359</v>
      </c>
      <c r="V189" s="210">
        <f>F189</f>
        <v>2.359</v>
      </c>
      <c r="W189" s="210">
        <f>F189*0.9</f>
        <v>2.123</v>
      </c>
      <c r="X189" s="210">
        <f>F189*0.9</f>
        <v>2.123</v>
      </c>
      <c r="Y189" s="207">
        <f>F189*0.9</f>
        <v>2.123</v>
      </c>
      <c r="Z189" s="207">
        <f>F189*0.9</f>
        <v>2.123</v>
      </c>
      <c r="AA189" s="207">
        <f>F189*0.9</f>
        <v>2.123</v>
      </c>
      <c r="AB189" s="207">
        <f>F189*0.9</f>
        <v>2.123</v>
      </c>
      <c r="AC189" s="207">
        <f>F189*0.9</f>
        <v>2.123</v>
      </c>
      <c r="AD189" s="207">
        <f>F189*0.9</f>
        <v>2.123</v>
      </c>
    </row>
    <row r="190" spans="1:30" ht="14.25" customHeight="1">
      <c r="A190" s="245"/>
      <c r="B190" s="13" t="s">
        <v>252</v>
      </c>
      <c r="C190" s="247"/>
      <c r="D190" s="250"/>
      <c r="E190" s="250"/>
      <c r="F190" s="243"/>
      <c r="G190" s="211"/>
      <c r="H190" s="211"/>
      <c r="I190" s="231"/>
      <c r="J190" s="231"/>
      <c r="K190" s="211"/>
      <c r="L190" s="211"/>
      <c r="M190" s="208"/>
      <c r="N190" s="208"/>
      <c r="O190" s="211"/>
      <c r="P190" s="211"/>
      <c r="Q190" s="211"/>
      <c r="R190" s="211"/>
      <c r="S190" s="208"/>
      <c r="T190" s="208"/>
      <c r="U190" s="211"/>
      <c r="V190" s="211"/>
      <c r="W190" s="211"/>
      <c r="X190" s="211"/>
      <c r="Y190" s="208"/>
      <c r="Z190" s="208"/>
      <c r="AA190" s="208"/>
      <c r="AB190" s="208"/>
      <c r="AC190" s="208"/>
      <c r="AD190" s="208"/>
    </row>
    <row r="191" spans="1:30" ht="0.75" customHeight="1">
      <c r="A191" s="245"/>
      <c r="B191" s="13" t="s">
        <v>253</v>
      </c>
      <c r="C191" s="247"/>
      <c r="D191" s="250"/>
      <c r="E191" s="250"/>
      <c r="F191" s="243"/>
      <c r="G191" s="211"/>
      <c r="H191" s="211"/>
      <c r="I191" s="231"/>
      <c r="J191" s="231"/>
      <c r="K191" s="211"/>
      <c r="L191" s="211"/>
      <c r="M191" s="208"/>
      <c r="N191" s="208"/>
      <c r="O191" s="211"/>
      <c r="P191" s="211"/>
      <c r="Q191" s="211"/>
      <c r="R191" s="211"/>
      <c r="S191" s="208"/>
      <c r="T191" s="208"/>
      <c r="U191" s="211"/>
      <c r="V191" s="211"/>
      <c r="W191" s="211"/>
      <c r="X191" s="211"/>
      <c r="Y191" s="208"/>
      <c r="Z191" s="208"/>
      <c r="AA191" s="208"/>
      <c r="AB191" s="208"/>
      <c r="AC191" s="208"/>
      <c r="AD191" s="208"/>
    </row>
    <row r="192" spans="1:30" ht="3.75" customHeight="1">
      <c r="A192" s="245"/>
      <c r="B192" s="13" t="s">
        <v>254</v>
      </c>
      <c r="C192" s="247"/>
      <c r="D192" s="250"/>
      <c r="E192" s="250"/>
      <c r="F192" s="243"/>
      <c r="G192" s="211"/>
      <c r="H192" s="211"/>
      <c r="I192" s="231"/>
      <c r="J192" s="231"/>
      <c r="K192" s="211"/>
      <c r="L192" s="211"/>
      <c r="M192" s="209"/>
      <c r="N192" s="209"/>
      <c r="O192" s="212"/>
      <c r="P192" s="212"/>
      <c r="Q192" s="212"/>
      <c r="R192" s="212"/>
      <c r="S192" s="209"/>
      <c r="T192" s="209"/>
      <c r="U192" s="212"/>
      <c r="V192" s="212"/>
      <c r="W192" s="212"/>
      <c r="X192" s="212"/>
      <c r="Y192" s="209"/>
      <c r="Z192" s="209"/>
      <c r="AA192" s="209"/>
      <c r="AB192" s="209"/>
      <c r="AC192" s="209"/>
      <c r="AD192" s="209"/>
    </row>
    <row r="193" spans="1:30" ht="28.5" hidden="1">
      <c r="A193" s="245"/>
      <c r="B193" s="14" t="s">
        <v>255</v>
      </c>
      <c r="C193" s="247"/>
      <c r="D193" s="250"/>
      <c r="E193" s="250"/>
      <c r="F193" s="243"/>
      <c r="G193" s="211"/>
      <c r="H193" s="211"/>
      <c r="I193" s="87"/>
      <c r="J193" s="87"/>
      <c r="K193" s="211"/>
      <c r="L193" s="211"/>
      <c r="M193" s="96"/>
      <c r="N193" s="96"/>
      <c r="O193" s="79"/>
      <c r="P193" s="79"/>
      <c r="Q193" s="79"/>
      <c r="R193" s="79"/>
      <c r="S193" s="96"/>
      <c r="T193" s="96"/>
      <c r="U193" s="79"/>
      <c r="V193" s="79"/>
      <c r="W193" s="79"/>
      <c r="X193" s="79"/>
      <c r="Y193" s="96"/>
      <c r="Z193" s="96"/>
      <c r="AA193" s="96"/>
      <c r="AB193" s="96"/>
      <c r="AC193" s="96"/>
      <c r="AD193" s="96"/>
    </row>
    <row r="194" spans="1:30" ht="28.5" hidden="1">
      <c r="A194" s="245"/>
      <c r="B194" s="13" t="s">
        <v>256</v>
      </c>
      <c r="C194" s="247"/>
      <c r="D194" s="250"/>
      <c r="E194" s="250"/>
      <c r="F194" s="243"/>
      <c r="G194" s="211"/>
      <c r="H194" s="211"/>
      <c r="I194" s="87"/>
      <c r="J194" s="87"/>
      <c r="K194" s="211"/>
      <c r="L194" s="211"/>
      <c r="M194" s="96"/>
      <c r="N194" s="96"/>
      <c r="O194" s="79"/>
      <c r="P194" s="79"/>
      <c r="Q194" s="79"/>
      <c r="R194" s="79"/>
      <c r="S194" s="96"/>
      <c r="T194" s="96"/>
      <c r="U194" s="79"/>
      <c r="V194" s="79"/>
      <c r="W194" s="79"/>
      <c r="X194" s="79"/>
      <c r="Y194" s="96"/>
      <c r="Z194" s="96"/>
      <c r="AA194" s="96"/>
      <c r="AB194" s="96"/>
      <c r="AC194" s="96"/>
      <c r="AD194" s="96"/>
    </row>
    <row r="195" spans="1:30" ht="42.75" hidden="1">
      <c r="A195" s="245"/>
      <c r="B195" s="13" t="s">
        <v>257</v>
      </c>
      <c r="C195" s="247"/>
      <c r="D195" s="250"/>
      <c r="E195" s="250"/>
      <c r="F195" s="243"/>
      <c r="G195" s="211"/>
      <c r="H195" s="211"/>
      <c r="I195" s="87"/>
      <c r="J195" s="87"/>
      <c r="K195" s="211"/>
      <c r="L195" s="211"/>
      <c r="M195" s="96"/>
      <c r="N195" s="96"/>
      <c r="O195" s="79"/>
      <c r="P195" s="79"/>
      <c r="Q195" s="79"/>
      <c r="R195" s="79"/>
      <c r="S195" s="96"/>
      <c r="T195" s="96"/>
      <c r="U195" s="79"/>
      <c r="V195" s="79"/>
      <c r="W195" s="79"/>
      <c r="X195" s="79"/>
      <c r="Y195" s="96"/>
      <c r="Z195" s="96"/>
      <c r="AA195" s="96"/>
      <c r="AB195" s="96"/>
      <c r="AC195" s="96"/>
      <c r="AD195" s="96"/>
    </row>
    <row r="196" spans="1:30" ht="85.5" hidden="1">
      <c r="A196" s="235"/>
      <c r="B196" s="13" t="s">
        <v>455</v>
      </c>
      <c r="C196" s="248"/>
      <c r="D196" s="251"/>
      <c r="E196" s="251"/>
      <c r="F196" s="244"/>
      <c r="G196" s="212"/>
      <c r="H196" s="212"/>
      <c r="I196" s="88"/>
      <c r="J196" s="88"/>
      <c r="K196" s="212"/>
      <c r="L196" s="212"/>
      <c r="M196" s="96"/>
      <c r="N196" s="96"/>
      <c r="O196" s="79"/>
      <c r="P196" s="79"/>
      <c r="Q196" s="79"/>
      <c r="R196" s="79"/>
      <c r="S196" s="96"/>
      <c r="T196" s="96"/>
      <c r="U196" s="79"/>
      <c r="V196" s="79"/>
      <c r="W196" s="79"/>
      <c r="X196" s="79"/>
      <c r="Y196" s="96"/>
      <c r="Z196" s="96"/>
      <c r="AA196" s="96"/>
      <c r="AB196" s="96"/>
      <c r="AC196" s="96"/>
      <c r="AD196" s="96"/>
    </row>
    <row r="197" spans="1:30" ht="23.25" customHeight="1">
      <c r="A197" s="234" t="s">
        <v>258</v>
      </c>
      <c r="B197" s="9" t="s">
        <v>424</v>
      </c>
      <c r="C197" s="9"/>
      <c r="D197" s="16"/>
      <c r="E197" s="37">
        <f>'[1]Прил 5 Расчет стоим 1 чел.часа '!$C$25</f>
        <v>66787803</v>
      </c>
      <c r="F197" s="55">
        <f>E197/H5/12</f>
        <v>1.337</v>
      </c>
      <c r="G197" s="52">
        <f aca="true" t="shared" si="6" ref="G197:G206">F197</f>
        <v>1.337</v>
      </c>
      <c r="H197" s="52">
        <f aca="true" t="shared" si="7" ref="H197:H206">F197</f>
        <v>1.337</v>
      </c>
      <c r="I197" s="52">
        <f aca="true" t="shared" si="8" ref="I197:I206">F197</f>
        <v>1.337</v>
      </c>
      <c r="J197" s="52">
        <f aca="true" t="shared" si="9" ref="J197:J206">F197</f>
        <v>1.337</v>
      </c>
      <c r="K197" s="52">
        <f aca="true" t="shared" si="10" ref="K197:K206">F197</f>
        <v>1.337</v>
      </c>
      <c r="L197" s="52">
        <f aca="true" t="shared" si="11" ref="L197:L206">F197</f>
        <v>1.337</v>
      </c>
      <c r="M197" s="98">
        <f aca="true" t="shared" si="12" ref="M197:M206">F197</f>
        <v>1.337</v>
      </c>
      <c r="N197" s="98">
        <f aca="true" t="shared" si="13" ref="N197:N206">F197</f>
        <v>1.337</v>
      </c>
      <c r="O197" s="52">
        <f aca="true" t="shared" si="14" ref="O197:O206">F197</f>
        <v>1.337</v>
      </c>
      <c r="P197" s="52">
        <f aca="true" t="shared" si="15" ref="P197:P206">F197</f>
        <v>1.337</v>
      </c>
      <c r="Q197" s="52">
        <f aca="true" t="shared" si="16" ref="Q197:Q206">F197</f>
        <v>1.337</v>
      </c>
      <c r="R197" s="52">
        <f aca="true" t="shared" si="17" ref="R197:R206">F197</f>
        <v>1.337</v>
      </c>
      <c r="S197" s="98">
        <f aca="true" t="shared" si="18" ref="S197:S206">F197</f>
        <v>1.337</v>
      </c>
      <c r="T197" s="98">
        <f aca="true" t="shared" si="19" ref="T197:T206">F197</f>
        <v>1.337</v>
      </c>
      <c r="U197" s="52">
        <f aca="true" t="shared" si="20" ref="U197:U206">F197</f>
        <v>1.337</v>
      </c>
      <c r="V197" s="52">
        <f aca="true" t="shared" si="21" ref="V197:V206">F197</f>
        <v>1.337</v>
      </c>
      <c r="W197" s="52">
        <f aca="true" t="shared" si="22" ref="W197:W206">F197</f>
        <v>1.337</v>
      </c>
      <c r="X197" s="52">
        <f aca="true" t="shared" si="23" ref="X197:X206">F197</f>
        <v>1.337</v>
      </c>
      <c r="Y197" s="98">
        <f aca="true" t="shared" si="24" ref="Y197:Y206">F197</f>
        <v>1.337</v>
      </c>
      <c r="Z197" s="98">
        <f aca="true" t="shared" si="25" ref="Z197:Z206">F197</f>
        <v>1.337</v>
      </c>
      <c r="AA197" s="98">
        <f aca="true" t="shared" si="26" ref="AA197:AA206">F197</f>
        <v>1.337</v>
      </c>
      <c r="AB197" s="98">
        <f aca="true" t="shared" si="27" ref="AB197:AB206">F197</f>
        <v>1.337</v>
      </c>
      <c r="AC197" s="98">
        <f aca="true" t="shared" si="28" ref="AC197:AC206">F197</f>
        <v>1.337</v>
      </c>
      <c r="AD197" s="98">
        <f aca="true" t="shared" si="29" ref="AD197:AD206">F197</f>
        <v>1.337</v>
      </c>
    </row>
    <row r="198" spans="1:30" ht="20.25" customHeight="1">
      <c r="A198" s="235"/>
      <c r="B198" s="12" t="s">
        <v>259</v>
      </c>
      <c r="C198" s="12"/>
      <c r="D198" s="16"/>
      <c r="E198" s="37">
        <f>'[1]Прил 5 Расчет стоим 1 чел.часа '!$C$26</f>
        <v>2847348</v>
      </c>
      <c r="F198" s="57">
        <f>'[1]Прил 5 Расчет стоим 1 чел.часа '!$D$26</f>
        <v>0.057</v>
      </c>
      <c r="G198" s="49">
        <f t="shared" si="6"/>
        <v>0.057</v>
      </c>
      <c r="H198" s="49">
        <f t="shared" si="7"/>
        <v>0.057</v>
      </c>
      <c r="I198" s="49">
        <f t="shared" si="8"/>
        <v>0.057</v>
      </c>
      <c r="J198" s="49">
        <f t="shared" si="9"/>
        <v>0.057</v>
      </c>
      <c r="K198" s="49">
        <f t="shared" si="10"/>
        <v>0.057</v>
      </c>
      <c r="L198" s="49">
        <f t="shared" si="11"/>
        <v>0.057</v>
      </c>
      <c r="M198" s="96">
        <f t="shared" si="12"/>
        <v>0.057</v>
      </c>
      <c r="N198" s="96">
        <f t="shared" si="13"/>
        <v>0.057</v>
      </c>
      <c r="O198" s="49">
        <f t="shared" si="14"/>
        <v>0.057</v>
      </c>
      <c r="P198" s="49">
        <f t="shared" si="15"/>
        <v>0.057</v>
      </c>
      <c r="Q198" s="49">
        <f t="shared" si="16"/>
        <v>0.057</v>
      </c>
      <c r="R198" s="49">
        <f t="shared" si="17"/>
        <v>0.057</v>
      </c>
      <c r="S198" s="96">
        <f t="shared" si="18"/>
        <v>0.057</v>
      </c>
      <c r="T198" s="96">
        <f t="shared" si="19"/>
        <v>0.057</v>
      </c>
      <c r="U198" s="49">
        <f t="shared" si="20"/>
        <v>0.057</v>
      </c>
      <c r="V198" s="49">
        <f t="shared" si="21"/>
        <v>0.057</v>
      </c>
      <c r="W198" s="49">
        <f t="shared" si="22"/>
        <v>0.057</v>
      </c>
      <c r="X198" s="49">
        <f t="shared" si="23"/>
        <v>0.057</v>
      </c>
      <c r="Y198" s="96">
        <f t="shared" si="24"/>
        <v>0.057</v>
      </c>
      <c r="Z198" s="96">
        <f t="shared" si="25"/>
        <v>0.057</v>
      </c>
      <c r="AA198" s="96">
        <f t="shared" si="26"/>
        <v>0.057</v>
      </c>
      <c r="AB198" s="96">
        <f t="shared" si="27"/>
        <v>0.057</v>
      </c>
      <c r="AC198" s="96">
        <f t="shared" si="28"/>
        <v>0.057</v>
      </c>
      <c r="AD198" s="96">
        <f t="shared" si="29"/>
        <v>0.057</v>
      </c>
    </row>
    <row r="199" spans="1:30" ht="88.5" customHeight="1">
      <c r="A199" s="32" t="s">
        <v>456</v>
      </c>
      <c r="B199" s="8"/>
      <c r="C199" s="20" t="s">
        <v>426</v>
      </c>
      <c r="D199" s="16">
        <v>166736</v>
      </c>
      <c r="E199" s="16">
        <f>D199*'[1]Прил 5 Расчет стоим 1 чел.часа '!$C$14</f>
        <v>52071653</v>
      </c>
      <c r="F199" s="54">
        <f>E199/H5/12</f>
        <v>1.042</v>
      </c>
      <c r="G199" s="52">
        <f t="shared" si="6"/>
        <v>1.042</v>
      </c>
      <c r="H199" s="52">
        <f t="shared" si="7"/>
        <v>1.042</v>
      </c>
      <c r="I199" s="52">
        <f t="shared" si="8"/>
        <v>1.042</v>
      </c>
      <c r="J199" s="52">
        <f t="shared" si="9"/>
        <v>1.042</v>
      </c>
      <c r="K199" s="52">
        <f t="shared" si="10"/>
        <v>1.042</v>
      </c>
      <c r="L199" s="52">
        <f t="shared" si="11"/>
        <v>1.042</v>
      </c>
      <c r="M199" s="98">
        <f t="shared" si="12"/>
        <v>1.042</v>
      </c>
      <c r="N199" s="98">
        <f t="shared" si="13"/>
        <v>1.042</v>
      </c>
      <c r="O199" s="52">
        <f t="shared" si="14"/>
        <v>1.042</v>
      </c>
      <c r="P199" s="52">
        <f t="shared" si="15"/>
        <v>1.042</v>
      </c>
      <c r="Q199" s="52">
        <f t="shared" si="16"/>
        <v>1.042</v>
      </c>
      <c r="R199" s="52">
        <f t="shared" si="17"/>
        <v>1.042</v>
      </c>
      <c r="S199" s="98">
        <f t="shared" si="18"/>
        <v>1.042</v>
      </c>
      <c r="T199" s="98">
        <f t="shared" si="19"/>
        <v>1.042</v>
      </c>
      <c r="U199" s="52">
        <f t="shared" si="20"/>
        <v>1.042</v>
      </c>
      <c r="V199" s="52">
        <f t="shared" si="21"/>
        <v>1.042</v>
      </c>
      <c r="W199" s="52">
        <f t="shared" si="22"/>
        <v>1.042</v>
      </c>
      <c r="X199" s="52">
        <f t="shared" si="23"/>
        <v>1.042</v>
      </c>
      <c r="Y199" s="98">
        <f t="shared" si="24"/>
        <v>1.042</v>
      </c>
      <c r="Z199" s="98">
        <f t="shared" si="25"/>
        <v>1.042</v>
      </c>
      <c r="AA199" s="98">
        <f t="shared" si="26"/>
        <v>1.042</v>
      </c>
      <c r="AB199" s="98">
        <f t="shared" si="27"/>
        <v>1.042</v>
      </c>
      <c r="AC199" s="98">
        <f t="shared" si="28"/>
        <v>1.042</v>
      </c>
      <c r="AD199" s="98">
        <f t="shared" si="29"/>
        <v>1.042</v>
      </c>
    </row>
    <row r="200" spans="1:30" ht="18.75">
      <c r="A200" s="32" t="s">
        <v>429</v>
      </c>
      <c r="B200" s="8"/>
      <c r="C200" s="20" t="s">
        <v>426</v>
      </c>
      <c r="D200" s="16">
        <v>32422</v>
      </c>
      <c r="E200" s="16">
        <f>D200*'[1]Прил 5 Расчет стоим 1 чел.часа '!$C$14</f>
        <v>10125391</v>
      </c>
      <c r="F200" s="54">
        <f>E200/H5/12</f>
        <v>0.203</v>
      </c>
      <c r="G200" s="52">
        <f t="shared" si="6"/>
        <v>0.203</v>
      </c>
      <c r="H200" s="52">
        <f t="shared" si="7"/>
        <v>0.203</v>
      </c>
      <c r="I200" s="52">
        <f t="shared" si="8"/>
        <v>0.203</v>
      </c>
      <c r="J200" s="52">
        <f t="shared" si="9"/>
        <v>0.203</v>
      </c>
      <c r="K200" s="52">
        <f t="shared" si="10"/>
        <v>0.203</v>
      </c>
      <c r="L200" s="52">
        <f t="shared" si="11"/>
        <v>0.203</v>
      </c>
      <c r="M200" s="98">
        <f t="shared" si="12"/>
        <v>0.203</v>
      </c>
      <c r="N200" s="98">
        <f t="shared" si="13"/>
        <v>0.203</v>
      </c>
      <c r="O200" s="52">
        <f t="shared" si="14"/>
        <v>0.203</v>
      </c>
      <c r="P200" s="52">
        <f t="shared" si="15"/>
        <v>0.203</v>
      </c>
      <c r="Q200" s="52">
        <f t="shared" si="16"/>
        <v>0.203</v>
      </c>
      <c r="R200" s="52">
        <f t="shared" si="17"/>
        <v>0.203</v>
      </c>
      <c r="S200" s="98">
        <f t="shared" si="18"/>
        <v>0.203</v>
      </c>
      <c r="T200" s="98">
        <f t="shared" si="19"/>
        <v>0.203</v>
      </c>
      <c r="U200" s="52">
        <f t="shared" si="20"/>
        <v>0.203</v>
      </c>
      <c r="V200" s="52">
        <f t="shared" si="21"/>
        <v>0.203</v>
      </c>
      <c r="W200" s="52">
        <f t="shared" si="22"/>
        <v>0.203</v>
      </c>
      <c r="X200" s="52">
        <f t="shared" si="23"/>
        <v>0.203</v>
      </c>
      <c r="Y200" s="98">
        <f t="shared" si="24"/>
        <v>0.203</v>
      </c>
      <c r="Z200" s="98">
        <f t="shared" si="25"/>
        <v>0.203</v>
      </c>
      <c r="AA200" s="98">
        <f t="shared" si="26"/>
        <v>0.203</v>
      </c>
      <c r="AB200" s="98">
        <f t="shared" si="27"/>
        <v>0.203</v>
      </c>
      <c r="AC200" s="98">
        <f t="shared" si="28"/>
        <v>0.203</v>
      </c>
      <c r="AD200" s="98">
        <f t="shared" si="29"/>
        <v>0.203</v>
      </c>
    </row>
    <row r="201" spans="1:30" ht="34.5" customHeight="1">
      <c r="A201" s="32" t="s">
        <v>430</v>
      </c>
      <c r="B201" s="9" t="s">
        <v>450</v>
      </c>
      <c r="C201" s="20"/>
      <c r="D201" s="16"/>
      <c r="E201" s="37">
        <f>'[1]Прил 5 Расчет стоим 1 чел.часа '!$C$27</f>
        <v>4795534</v>
      </c>
      <c r="F201" s="55">
        <f>'[1]Прил 5 Расчет стоим 1 чел.часа '!$D$27</f>
        <v>0.096</v>
      </c>
      <c r="G201" s="52">
        <f t="shared" si="6"/>
        <v>0.096</v>
      </c>
      <c r="H201" s="52">
        <f t="shared" si="7"/>
        <v>0.096</v>
      </c>
      <c r="I201" s="52">
        <f t="shared" si="8"/>
        <v>0.096</v>
      </c>
      <c r="J201" s="52">
        <f t="shared" si="9"/>
        <v>0.096</v>
      </c>
      <c r="K201" s="52">
        <f t="shared" si="10"/>
        <v>0.096</v>
      </c>
      <c r="L201" s="52">
        <f t="shared" si="11"/>
        <v>0.096</v>
      </c>
      <c r="M201" s="98">
        <f t="shared" si="12"/>
        <v>0.096</v>
      </c>
      <c r="N201" s="98">
        <f t="shared" si="13"/>
        <v>0.096</v>
      </c>
      <c r="O201" s="52">
        <f t="shared" si="14"/>
        <v>0.096</v>
      </c>
      <c r="P201" s="52">
        <f t="shared" si="15"/>
        <v>0.096</v>
      </c>
      <c r="Q201" s="52">
        <f t="shared" si="16"/>
        <v>0.096</v>
      </c>
      <c r="R201" s="52">
        <f t="shared" si="17"/>
        <v>0.096</v>
      </c>
      <c r="S201" s="98">
        <f t="shared" si="18"/>
        <v>0.096</v>
      </c>
      <c r="T201" s="98">
        <f t="shared" si="19"/>
        <v>0.096</v>
      </c>
      <c r="U201" s="52">
        <f t="shared" si="20"/>
        <v>0.096</v>
      </c>
      <c r="V201" s="52">
        <f t="shared" si="21"/>
        <v>0.096</v>
      </c>
      <c r="W201" s="52">
        <f t="shared" si="22"/>
        <v>0.096</v>
      </c>
      <c r="X201" s="52">
        <f t="shared" si="23"/>
        <v>0.096</v>
      </c>
      <c r="Y201" s="98">
        <f t="shared" si="24"/>
        <v>0.096</v>
      </c>
      <c r="Z201" s="98">
        <f t="shared" si="25"/>
        <v>0.096</v>
      </c>
      <c r="AA201" s="98">
        <f t="shared" si="26"/>
        <v>0.096</v>
      </c>
      <c r="AB201" s="98">
        <f t="shared" si="27"/>
        <v>0.096</v>
      </c>
      <c r="AC201" s="98">
        <f t="shared" si="28"/>
        <v>0.096</v>
      </c>
      <c r="AD201" s="98">
        <f t="shared" si="29"/>
        <v>0.096</v>
      </c>
    </row>
    <row r="202" spans="1:30" ht="27" customHeight="1">
      <c r="A202" s="228" t="s">
        <v>431</v>
      </c>
      <c r="B202" s="5" t="s">
        <v>432</v>
      </c>
      <c r="C202" s="20"/>
      <c r="D202" s="15"/>
      <c r="E202" s="37">
        <f>'[1]Прил 5 Расчет стоим 1 чел.часа '!$C$28</f>
        <v>1698418</v>
      </c>
      <c r="F202" s="55">
        <f>E202/H5/12</f>
        <v>0.034</v>
      </c>
      <c r="G202" s="52">
        <f t="shared" si="6"/>
        <v>0.034</v>
      </c>
      <c r="H202" s="52">
        <f t="shared" si="7"/>
        <v>0.034</v>
      </c>
      <c r="I202" s="52">
        <f t="shared" si="8"/>
        <v>0.034</v>
      </c>
      <c r="J202" s="52">
        <f t="shared" si="9"/>
        <v>0.034</v>
      </c>
      <c r="K202" s="52">
        <f t="shared" si="10"/>
        <v>0.034</v>
      </c>
      <c r="L202" s="52">
        <f t="shared" si="11"/>
        <v>0.034</v>
      </c>
      <c r="M202" s="98">
        <f t="shared" si="12"/>
        <v>0.034</v>
      </c>
      <c r="N202" s="98">
        <f t="shared" si="13"/>
        <v>0.034</v>
      </c>
      <c r="O202" s="52">
        <f t="shared" si="14"/>
        <v>0.034</v>
      </c>
      <c r="P202" s="52">
        <f t="shared" si="15"/>
        <v>0.034</v>
      </c>
      <c r="Q202" s="52">
        <f t="shared" si="16"/>
        <v>0.034</v>
      </c>
      <c r="R202" s="52">
        <f t="shared" si="17"/>
        <v>0.034</v>
      </c>
      <c r="S202" s="98">
        <f t="shared" si="18"/>
        <v>0.034</v>
      </c>
      <c r="T202" s="98">
        <f t="shared" si="19"/>
        <v>0.034</v>
      </c>
      <c r="U202" s="52">
        <f t="shared" si="20"/>
        <v>0.034</v>
      </c>
      <c r="V202" s="52">
        <f t="shared" si="21"/>
        <v>0.034</v>
      </c>
      <c r="W202" s="52">
        <f t="shared" si="22"/>
        <v>0.034</v>
      </c>
      <c r="X202" s="52">
        <f t="shared" si="23"/>
        <v>0.034</v>
      </c>
      <c r="Y202" s="98">
        <f t="shared" si="24"/>
        <v>0.034</v>
      </c>
      <c r="Z202" s="98">
        <f t="shared" si="25"/>
        <v>0.034</v>
      </c>
      <c r="AA202" s="98">
        <f t="shared" si="26"/>
        <v>0.034</v>
      </c>
      <c r="AB202" s="98">
        <f t="shared" si="27"/>
        <v>0.034</v>
      </c>
      <c r="AC202" s="98">
        <f t="shared" si="28"/>
        <v>0.034</v>
      </c>
      <c r="AD202" s="98">
        <f t="shared" si="29"/>
        <v>0.034</v>
      </c>
    </row>
    <row r="203" spans="1:30" ht="24.75" customHeight="1">
      <c r="A203" s="229"/>
      <c r="B203" s="5" t="s">
        <v>460</v>
      </c>
      <c r="C203" s="19"/>
      <c r="D203" s="15"/>
      <c r="E203" s="37">
        <f>'[1]Прил 5 Расчет стоим 1 чел.часа '!$C$29</f>
        <v>899163</v>
      </c>
      <c r="F203" s="55">
        <f>E203/H5/12</f>
        <v>0.018</v>
      </c>
      <c r="G203" s="52">
        <f t="shared" si="6"/>
        <v>0.018</v>
      </c>
      <c r="H203" s="52">
        <f t="shared" si="7"/>
        <v>0.018</v>
      </c>
      <c r="I203" s="52">
        <f t="shared" si="8"/>
        <v>0.018</v>
      </c>
      <c r="J203" s="52">
        <f t="shared" si="9"/>
        <v>0.018</v>
      </c>
      <c r="K203" s="52">
        <f t="shared" si="10"/>
        <v>0.018</v>
      </c>
      <c r="L203" s="52">
        <f t="shared" si="11"/>
        <v>0.018</v>
      </c>
      <c r="M203" s="98">
        <f t="shared" si="12"/>
        <v>0.018</v>
      </c>
      <c r="N203" s="98">
        <f t="shared" si="13"/>
        <v>0.018</v>
      </c>
      <c r="O203" s="52">
        <f t="shared" si="14"/>
        <v>0.018</v>
      </c>
      <c r="P203" s="52">
        <f t="shared" si="15"/>
        <v>0.018</v>
      </c>
      <c r="Q203" s="52">
        <f t="shared" si="16"/>
        <v>0.018</v>
      </c>
      <c r="R203" s="52">
        <f t="shared" si="17"/>
        <v>0.018</v>
      </c>
      <c r="S203" s="98">
        <f t="shared" si="18"/>
        <v>0.018</v>
      </c>
      <c r="T203" s="98">
        <f t="shared" si="19"/>
        <v>0.018</v>
      </c>
      <c r="U203" s="52">
        <f t="shared" si="20"/>
        <v>0.018</v>
      </c>
      <c r="V203" s="52">
        <f t="shared" si="21"/>
        <v>0.018</v>
      </c>
      <c r="W203" s="52">
        <f t="shared" si="22"/>
        <v>0.018</v>
      </c>
      <c r="X203" s="52">
        <f t="shared" si="23"/>
        <v>0.018</v>
      </c>
      <c r="Y203" s="98">
        <f t="shared" si="24"/>
        <v>0.018</v>
      </c>
      <c r="Z203" s="98">
        <f t="shared" si="25"/>
        <v>0.018</v>
      </c>
      <c r="AA203" s="98">
        <f t="shared" si="26"/>
        <v>0.018</v>
      </c>
      <c r="AB203" s="98">
        <f t="shared" si="27"/>
        <v>0.018</v>
      </c>
      <c r="AC203" s="98">
        <f t="shared" si="28"/>
        <v>0.018</v>
      </c>
      <c r="AD203" s="98">
        <f t="shared" si="29"/>
        <v>0.018</v>
      </c>
    </row>
    <row r="204" spans="1:30" ht="21" customHeight="1">
      <c r="A204" s="229"/>
      <c r="B204" s="5" t="s">
        <v>461</v>
      </c>
      <c r="C204" s="19" t="s">
        <v>426</v>
      </c>
      <c r="D204" s="15">
        <v>93436</v>
      </c>
      <c r="E204" s="15">
        <f>D204*'[1]Прил 5 Расчет стоим 1 чел.часа '!$C$14</f>
        <v>29180063</v>
      </c>
      <c r="F204" s="54">
        <f>E204/H5/12</f>
        <v>0.584</v>
      </c>
      <c r="G204" s="52">
        <f t="shared" si="6"/>
        <v>0.584</v>
      </c>
      <c r="H204" s="52">
        <f t="shared" si="7"/>
        <v>0.584</v>
      </c>
      <c r="I204" s="52">
        <f t="shared" si="8"/>
        <v>0.584</v>
      </c>
      <c r="J204" s="52">
        <f t="shared" si="9"/>
        <v>0.584</v>
      </c>
      <c r="K204" s="52">
        <f t="shared" si="10"/>
        <v>0.584</v>
      </c>
      <c r="L204" s="52">
        <f t="shared" si="11"/>
        <v>0.584</v>
      </c>
      <c r="M204" s="98">
        <f t="shared" si="12"/>
        <v>0.584</v>
      </c>
      <c r="N204" s="98">
        <f t="shared" si="13"/>
        <v>0.584</v>
      </c>
      <c r="O204" s="52">
        <f t="shared" si="14"/>
        <v>0.584</v>
      </c>
      <c r="P204" s="52">
        <f t="shared" si="15"/>
        <v>0.584</v>
      </c>
      <c r="Q204" s="52">
        <f t="shared" si="16"/>
        <v>0.584</v>
      </c>
      <c r="R204" s="52">
        <f t="shared" si="17"/>
        <v>0.584</v>
      </c>
      <c r="S204" s="98">
        <f t="shared" si="18"/>
        <v>0.584</v>
      </c>
      <c r="T204" s="98">
        <f t="shared" si="19"/>
        <v>0.584</v>
      </c>
      <c r="U204" s="52">
        <f t="shared" si="20"/>
        <v>0.584</v>
      </c>
      <c r="V204" s="52">
        <f t="shared" si="21"/>
        <v>0.584</v>
      </c>
      <c r="W204" s="52">
        <f t="shared" si="22"/>
        <v>0.584</v>
      </c>
      <c r="X204" s="52">
        <f t="shared" si="23"/>
        <v>0.584</v>
      </c>
      <c r="Y204" s="98">
        <f t="shared" si="24"/>
        <v>0.584</v>
      </c>
      <c r="Z204" s="98">
        <f t="shared" si="25"/>
        <v>0.584</v>
      </c>
      <c r="AA204" s="98">
        <f t="shared" si="26"/>
        <v>0.584</v>
      </c>
      <c r="AB204" s="98">
        <f t="shared" si="27"/>
        <v>0.584</v>
      </c>
      <c r="AC204" s="98">
        <f t="shared" si="28"/>
        <v>0.584</v>
      </c>
      <c r="AD204" s="98">
        <f t="shared" si="29"/>
        <v>0.584</v>
      </c>
    </row>
    <row r="205" spans="1:30" ht="19.5" customHeight="1">
      <c r="A205" s="229"/>
      <c r="B205" s="5" t="s">
        <v>462</v>
      </c>
      <c r="C205" s="19" t="s">
        <v>426</v>
      </c>
      <c r="D205" s="15">
        <v>45629</v>
      </c>
      <c r="E205" s="15">
        <f>D205*'[1]Прил 5 Расчет стоим 1 чел.часа '!$C$14</f>
        <v>14249937</v>
      </c>
      <c r="F205" s="54">
        <f>E205/H5/12</f>
        <v>0.285</v>
      </c>
      <c r="G205" s="52">
        <f t="shared" si="6"/>
        <v>0.285</v>
      </c>
      <c r="H205" s="52">
        <f t="shared" si="7"/>
        <v>0.285</v>
      </c>
      <c r="I205" s="52">
        <f t="shared" si="8"/>
        <v>0.285</v>
      </c>
      <c r="J205" s="52">
        <f t="shared" si="9"/>
        <v>0.285</v>
      </c>
      <c r="K205" s="52">
        <f t="shared" si="10"/>
        <v>0.285</v>
      </c>
      <c r="L205" s="52">
        <f t="shared" si="11"/>
        <v>0.285</v>
      </c>
      <c r="M205" s="98">
        <f t="shared" si="12"/>
        <v>0.285</v>
      </c>
      <c r="N205" s="98">
        <f t="shared" si="13"/>
        <v>0.285</v>
      </c>
      <c r="O205" s="52">
        <f t="shared" si="14"/>
        <v>0.285</v>
      </c>
      <c r="P205" s="52">
        <f t="shared" si="15"/>
        <v>0.285</v>
      </c>
      <c r="Q205" s="52">
        <f t="shared" si="16"/>
        <v>0.285</v>
      </c>
      <c r="R205" s="52">
        <f t="shared" si="17"/>
        <v>0.285</v>
      </c>
      <c r="S205" s="98">
        <f t="shared" si="18"/>
        <v>0.285</v>
      </c>
      <c r="T205" s="98">
        <f t="shared" si="19"/>
        <v>0.285</v>
      </c>
      <c r="U205" s="52">
        <f t="shared" si="20"/>
        <v>0.285</v>
      </c>
      <c r="V205" s="52">
        <f t="shared" si="21"/>
        <v>0.285</v>
      </c>
      <c r="W205" s="52">
        <f t="shared" si="22"/>
        <v>0.285</v>
      </c>
      <c r="X205" s="52">
        <f t="shared" si="23"/>
        <v>0.285</v>
      </c>
      <c r="Y205" s="98">
        <f t="shared" si="24"/>
        <v>0.285</v>
      </c>
      <c r="Z205" s="98">
        <f t="shared" si="25"/>
        <v>0.285</v>
      </c>
      <c r="AA205" s="98">
        <f t="shared" si="26"/>
        <v>0.285</v>
      </c>
      <c r="AB205" s="98">
        <f t="shared" si="27"/>
        <v>0.285</v>
      </c>
      <c r="AC205" s="98">
        <f t="shared" si="28"/>
        <v>0.285</v>
      </c>
      <c r="AD205" s="98">
        <f t="shared" si="29"/>
        <v>0.285</v>
      </c>
    </row>
    <row r="206" spans="1:30" ht="18" customHeight="1">
      <c r="A206" s="230"/>
      <c r="B206" s="5" t="s">
        <v>463</v>
      </c>
      <c r="C206" s="19"/>
      <c r="D206" s="15"/>
      <c r="E206" s="37">
        <f>'[1]Прил 5 Расчет стоим 1 чел.часа '!$C$30</f>
        <v>12450000</v>
      </c>
      <c r="F206" s="55">
        <f>E206/H5/12</f>
        <v>0.249</v>
      </c>
      <c r="G206" s="52">
        <f t="shared" si="6"/>
        <v>0.249</v>
      </c>
      <c r="H206" s="52">
        <f t="shared" si="7"/>
        <v>0.249</v>
      </c>
      <c r="I206" s="52">
        <f t="shared" si="8"/>
        <v>0.249</v>
      </c>
      <c r="J206" s="52">
        <f t="shared" si="9"/>
        <v>0.249</v>
      </c>
      <c r="K206" s="52">
        <f t="shared" si="10"/>
        <v>0.249</v>
      </c>
      <c r="L206" s="52">
        <f t="shared" si="11"/>
        <v>0.249</v>
      </c>
      <c r="M206" s="98">
        <f t="shared" si="12"/>
        <v>0.249</v>
      </c>
      <c r="N206" s="98">
        <f t="shared" si="13"/>
        <v>0.249</v>
      </c>
      <c r="O206" s="52">
        <f t="shared" si="14"/>
        <v>0.249</v>
      </c>
      <c r="P206" s="52">
        <f t="shared" si="15"/>
        <v>0.249</v>
      </c>
      <c r="Q206" s="52">
        <f t="shared" si="16"/>
        <v>0.249</v>
      </c>
      <c r="R206" s="52">
        <f t="shared" si="17"/>
        <v>0.249</v>
      </c>
      <c r="S206" s="98">
        <f t="shared" si="18"/>
        <v>0.249</v>
      </c>
      <c r="T206" s="98">
        <f t="shared" si="19"/>
        <v>0.249</v>
      </c>
      <c r="U206" s="52">
        <f t="shared" si="20"/>
        <v>0.249</v>
      </c>
      <c r="V206" s="52">
        <f t="shared" si="21"/>
        <v>0.249</v>
      </c>
      <c r="W206" s="52">
        <f t="shared" si="22"/>
        <v>0.249</v>
      </c>
      <c r="X206" s="52">
        <f t="shared" si="23"/>
        <v>0.249</v>
      </c>
      <c r="Y206" s="98">
        <f t="shared" si="24"/>
        <v>0.249</v>
      </c>
      <c r="Z206" s="98">
        <f t="shared" si="25"/>
        <v>0.249</v>
      </c>
      <c r="AA206" s="98">
        <f t="shared" si="26"/>
        <v>0.249</v>
      </c>
      <c r="AB206" s="98">
        <f t="shared" si="27"/>
        <v>0.249</v>
      </c>
      <c r="AC206" s="98">
        <f t="shared" si="28"/>
        <v>0.249</v>
      </c>
      <c r="AD206" s="98">
        <f t="shared" si="29"/>
        <v>0.249</v>
      </c>
    </row>
    <row r="207" spans="1:30" ht="18.75">
      <c r="A207" s="23" t="s">
        <v>435</v>
      </c>
      <c r="B207" s="23"/>
      <c r="C207" s="24"/>
      <c r="D207" s="25">
        <f>SUM(D8:D206)</f>
        <v>3631553</v>
      </c>
      <c r="E207" s="25">
        <f>SUM(E8:E206)</f>
        <v>1115126997</v>
      </c>
      <c r="F207" s="58">
        <f>E207/H5/12</f>
        <v>22.32</v>
      </c>
      <c r="G207" s="59">
        <f aca="true" t="shared" si="30" ref="G207:AD207">SUM(G8:G206)</f>
        <v>20.28</v>
      </c>
      <c r="H207" s="59">
        <f t="shared" si="30"/>
        <v>21.13</v>
      </c>
      <c r="I207" s="59">
        <f t="shared" si="30"/>
        <v>19.12</v>
      </c>
      <c r="J207" s="59">
        <f t="shared" si="30"/>
        <v>19.56</v>
      </c>
      <c r="K207" s="59">
        <f t="shared" si="30"/>
        <v>22.65</v>
      </c>
      <c r="L207" s="59">
        <f t="shared" si="30"/>
        <v>23.09</v>
      </c>
      <c r="M207" s="101">
        <f t="shared" si="30"/>
        <v>20.4</v>
      </c>
      <c r="N207" s="101">
        <f t="shared" si="30"/>
        <v>20.84</v>
      </c>
      <c r="O207" s="59">
        <f t="shared" si="30"/>
        <v>20.08</v>
      </c>
      <c r="P207" s="59">
        <f t="shared" si="30"/>
        <v>20.53</v>
      </c>
      <c r="Q207" s="59">
        <f t="shared" si="30"/>
        <v>22.4</v>
      </c>
      <c r="R207" s="59">
        <f t="shared" si="30"/>
        <v>22.85</v>
      </c>
      <c r="S207" s="101">
        <f t="shared" si="30"/>
        <v>22.72</v>
      </c>
      <c r="T207" s="101">
        <f t="shared" si="30"/>
        <v>23.16</v>
      </c>
      <c r="U207" s="59">
        <f t="shared" si="30"/>
        <v>24.19</v>
      </c>
      <c r="V207" s="59">
        <f t="shared" si="30"/>
        <v>24.64</v>
      </c>
      <c r="W207" s="59">
        <f t="shared" si="30"/>
        <v>25.97</v>
      </c>
      <c r="X207" s="59">
        <f t="shared" si="30"/>
        <v>26.41</v>
      </c>
      <c r="Y207" s="101">
        <f t="shared" si="30"/>
        <v>26.29</v>
      </c>
      <c r="Z207" s="101">
        <f t="shared" si="30"/>
        <v>26.73</v>
      </c>
      <c r="AA207" s="101">
        <f t="shared" si="30"/>
        <v>27.11</v>
      </c>
      <c r="AB207" s="101">
        <f t="shared" si="30"/>
        <v>27.55</v>
      </c>
      <c r="AC207" s="101">
        <f t="shared" si="30"/>
        <v>27.43</v>
      </c>
      <c r="AD207" s="101">
        <f t="shared" si="30"/>
        <v>27.87</v>
      </c>
    </row>
    <row r="208" spans="1:30" ht="18.75">
      <c r="A208" s="1"/>
      <c r="B208" s="1"/>
      <c r="C208" s="47"/>
      <c r="D208" s="1"/>
      <c r="E208" s="21"/>
      <c r="F208" s="60">
        <v>19.54</v>
      </c>
      <c r="G208" s="61">
        <v>18.03</v>
      </c>
      <c r="H208" s="61">
        <v>18.45</v>
      </c>
      <c r="I208" s="61">
        <v>15.97</v>
      </c>
      <c r="J208" s="61">
        <v>16.39</v>
      </c>
      <c r="K208" s="61">
        <v>15.97</v>
      </c>
      <c r="L208" s="61">
        <v>16.39</v>
      </c>
      <c r="M208" s="102">
        <v>18.06</v>
      </c>
      <c r="N208" s="102">
        <v>18.48</v>
      </c>
      <c r="O208" s="61">
        <v>18.67</v>
      </c>
      <c r="P208" s="61">
        <v>19.09</v>
      </c>
      <c r="Q208" s="62">
        <v>19.7</v>
      </c>
      <c r="R208" s="61">
        <v>20.12</v>
      </c>
      <c r="S208" s="106">
        <v>19.8</v>
      </c>
      <c r="T208" s="102">
        <v>20.22</v>
      </c>
      <c r="U208" s="61">
        <v>19.78</v>
      </c>
      <c r="V208" s="61">
        <v>20.2</v>
      </c>
      <c r="W208" s="61">
        <v>21.6</v>
      </c>
      <c r="X208" s="61">
        <v>22.02</v>
      </c>
      <c r="Y208" s="102">
        <v>21.96</v>
      </c>
      <c r="Z208" s="102">
        <v>22.38</v>
      </c>
      <c r="AA208" s="102">
        <v>22.06</v>
      </c>
      <c r="AB208" s="102">
        <v>22.48</v>
      </c>
      <c r="AC208" s="102">
        <v>22.42</v>
      </c>
      <c r="AD208" s="102">
        <v>22.84</v>
      </c>
    </row>
    <row r="209" spans="4:30" ht="18.75">
      <c r="D209" t="s">
        <v>466</v>
      </c>
      <c r="E209" s="36">
        <f>-F209*4162790*12</f>
        <v>-57046874.16</v>
      </c>
      <c r="F209" s="107">
        <f>F207/F208</f>
        <v>1.142</v>
      </c>
      <c r="G209" s="64">
        <f>G207/G208</f>
        <v>1.12</v>
      </c>
      <c r="H209" s="64">
        <f aca="true" t="shared" si="31" ref="H209:U209">H207/H208</f>
        <v>1.15</v>
      </c>
      <c r="I209" s="64">
        <f>I207/I208</f>
        <v>1.2</v>
      </c>
      <c r="J209" s="64">
        <f>J207/J208</f>
        <v>1.19</v>
      </c>
      <c r="K209" s="64">
        <f t="shared" si="31"/>
        <v>1.42</v>
      </c>
      <c r="L209" s="64">
        <f t="shared" si="31"/>
        <v>1.41</v>
      </c>
      <c r="M209" s="103">
        <f t="shared" si="31"/>
        <v>1.13</v>
      </c>
      <c r="N209" s="103">
        <f t="shared" si="31"/>
        <v>1.13</v>
      </c>
      <c r="O209" s="64">
        <f t="shared" si="31"/>
        <v>1.08</v>
      </c>
      <c r="P209" s="64">
        <f t="shared" si="31"/>
        <v>1.08</v>
      </c>
      <c r="Q209" s="64">
        <f t="shared" si="31"/>
        <v>1.14</v>
      </c>
      <c r="R209" s="64">
        <f t="shared" si="31"/>
        <v>1.14</v>
      </c>
      <c r="S209" s="103">
        <f t="shared" si="31"/>
        <v>1.15</v>
      </c>
      <c r="T209" s="103">
        <f t="shared" si="31"/>
        <v>1.15</v>
      </c>
      <c r="U209" s="64">
        <f t="shared" si="31"/>
        <v>1.22</v>
      </c>
      <c r="V209" s="64">
        <f aca="true" t="shared" si="32" ref="V209:AD209">V207/V208</f>
        <v>1.22</v>
      </c>
      <c r="W209" s="64">
        <f t="shared" si="32"/>
        <v>1.2</v>
      </c>
      <c r="X209" s="64">
        <f t="shared" si="32"/>
        <v>1.2</v>
      </c>
      <c r="Y209" s="103">
        <f t="shared" si="32"/>
        <v>1.2</v>
      </c>
      <c r="Z209" s="103">
        <f t="shared" si="32"/>
        <v>1.19</v>
      </c>
      <c r="AA209" s="103">
        <f t="shared" si="32"/>
        <v>1.23</v>
      </c>
      <c r="AB209" s="103">
        <f t="shared" si="32"/>
        <v>1.23</v>
      </c>
      <c r="AC209" s="103">
        <f t="shared" si="32"/>
        <v>1.22</v>
      </c>
      <c r="AD209" s="103">
        <f t="shared" si="32"/>
        <v>1.22</v>
      </c>
    </row>
    <row r="210" spans="1:6" ht="15">
      <c r="A210" t="s">
        <v>40</v>
      </c>
      <c r="C210" t="s">
        <v>427</v>
      </c>
      <c r="D210" s="33">
        <f>D22+D91+D153+D176+D179+D189</f>
        <v>2020458</v>
      </c>
      <c r="E210" s="33">
        <f>E22+E91+E153+E176+E179+E189</f>
        <v>493900959</v>
      </c>
      <c r="F210" s="35">
        <f>F22+F91+F153+F176+F179+F189</f>
        <v>9.886</v>
      </c>
    </row>
    <row r="211" spans="3:30" ht="15">
      <c r="C211" t="s">
        <v>426</v>
      </c>
      <c r="D211" s="33">
        <f>D205+D204+D200+D199+D152+D134+D129+D112+D108+D102+D90+D85+D84+D72+D65+D51+D47+D40+D30+D23+D18+D8</f>
        <v>1379329</v>
      </c>
      <c r="E211" s="33">
        <f>E205+E204+E200+E199+E152+E134+E129+E112+E108+E102+E90+E85+E84+E72+E65+E51+E47+E40+E30+E23+E18+E8</f>
        <v>430764448</v>
      </c>
      <c r="F211" s="33">
        <f>F205+F204+F200+F199+F152+F134+F129+F112+F108+F102+F90+F85+F84+F72+F65+F51+F47+F40+F30+F23+F18+F8</f>
        <v>9</v>
      </c>
      <c r="AD211" s="105">
        <f>AD206+AD205+AD204+AD203+AD202+AD201+AD200+AD199+AD198+AD197+AD189+AD179+AD153+AD152+AD151+AD149+AD148+AD145+AD134+AD133+AD132+AD129+AD112+AD108+AD102+AD101+AD91+AD90+AD85+AD84+AD72+AD65+AD51+AD40+AD30+AD23+AD22+AD18+AD8</f>
        <v>27.39</v>
      </c>
    </row>
    <row r="212" spans="3:6" ht="15">
      <c r="C212" t="s">
        <v>428</v>
      </c>
      <c r="D212" s="33">
        <f>D101+D148</f>
        <v>169582</v>
      </c>
      <c r="E212" s="33">
        <f>E101+E148</f>
        <v>39502431</v>
      </c>
      <c r="F212" s="35">
        <f>F101+F148</f>
        <v>0.791</v>
      </c>
    </row>
    <row r="213" spans="4:6" ht="15">
      <c r="D213" s="33">
        <f>SUM(D210:D212)</f>
        <v>3569369</v>
      </c>
      <c r="E213" s="33">
        <f>SUM(E210:E212)</f>
        <v>964167838</v>
      </c>
      <c r="F213" s="34">
        <f>SUM(F210:F212)</f>
        <v>19.68</v>
      </c>
    </row>
    <row r="214" spans="3:6" ht="15">
      <c r="C214" t="s">
        <v>465</v>
      </c>
      <c r="E214" s="39">
        <f>E132+E145+E149+E151+E197+E198+E201+E202+E203+E206</f>
        <v>131539096</v>
      </c>
      <c r="F214" s="30">
        <f>F132+F145+F149+F151+F197+F198+F201+F202+F203+F206</f>
        <v>2.633</v>
      </c>
    </row>
    <row r="215" spans="5:6" ht="15">
      <c r="E215" s="38">
        <f>E213+E214</f>
        <v>1095706934</v>
      </c>
      <c r="F215" s="35">
        <f>F214+F213</f>
        <v>22.313</v>
      </c>
    </row>
    <row r="216" spans="3:6" ht="15">
      <c r="C216" t="s">
        <v>467</v>
      </c>
      <c r="D216" s="33">
        <f>D211-1441513</f>
        <v>-62184</v>
      </c>
      <c r="E216" s="41">
        <f>D216*'[1]Прил 5 Расчет стоим 1 чел.часа '!$C$14</f>
        <v>-19420063.2</v>
      </c>
      <c r="F216" s="30">
        <f>E216/H5/12</f>
        <v>-0.389</v>
      </c>
    </row>
    <row r="219" spans="4:5" ht="15">
      <c r="D219" s="41">
        <f>D210*'[1]Прил 5 Расчет стоим 1 чел.часа '!$B$14</f>
        <v>493900958.1</v>
      </c>
      <c r="E219" s="33"/>
    </row>
    <row r="220" ht="15">
      <c r="E220" s="33"/>
    </row>
  </sheetData>
  <sheetProtection/>
  <mergeCells count="563">
    <mergeCell ref="J176:J177"/>
    <mergeCell ref="I108:I109"/>
    <mergeCell ref="J108:J109"/>
    <mergeCell ref="I112:I113"/>
    <mergeCell ref="J112:J113"/>
    <mergeCell ref="I129:I130"/>
    <mergeCell ref="J129:J130"/>
    <mergeCell ref="I51:I52"/>
    <mergeCell ref="J51:J52"/>
    <mergeCell ref="Z176:Z178"/>
    <mergeCell ref="W153:W175"/>
    <mergeCell ref="R153:R175"/>
    <mergeCell ref="S153:S175"/>
    <mergeCell ref="R176:R178"/>
    <mergeCell ref="S176:S178"/>
    <mergeCell ref="U153:U175"/>
    <mergeCell ref="I176:I177"/>
    <mergeCell ref="T153:T175"/>
    <mergeCell ref="Q176:Q178"/>
    <mergeCell ref="W176:W178"/>
    <mergeCell ref="K176:K178"/>
    <mergeCell ref="L176:L178"/>
    <mergeCell ref="M176:M178"/>
    <mergeCell ref="N176:N178"/>
    <mergeCell ref="T176:T178"/>
    <mergeCell ref="U176:U178"/>
    <mergeCell ref="F51:F64"/>
    <mergeCell ref="P153:P175"/>
    <mergeCell ref="Q153:Q175"/>
    <mergeCell ref="AD153:AD175"/>
    <mergeCell ref="AA176:AA178"/>
    <mergeCell ref="AB176:AB178"/>
    <mergeCell ref="AC176:AC178"/>
    <mergeCell ref="AD176:AD178"/>
    <mergeCell ref="AC153:AC175"/>
    <mergeCell ref="V153:V175"/>
    <mergeCell ref="C30:C39"/>
    <mergeCell ref="H176:H178"/>
    <mergeCell ref="D8:D17"/>
    <mergeCell ref="E8:E17"/>
    <mergeCell ref="F8:F17"/>
    <mergeCell ref="F30:F39"/>
    <mergeCell ref="F18:F21"/>
    <mergeCell ref="F65:F70"/>
    <mergeCell ref="F40:F46"/>
    <mergeCell ref="F85:F89"/>
    <mergeCell ref="F47:F50"/>
    <mergeCell ref="D18:D21"/>
    <mergeCell ref="E18:E21"/>
    <mergeCell ref="A18:A22"/>
    <mergeCell ref="C18:C21"/>
    <mergeCell ref="D30:D39"/>
    <mergeCell ref="E30:E39"/>
    <mergeCell ref="A23:A29"/>
    <mergeCell ref="C23:C29"/>
    <mergeCell ref="A30:A39"/>
    <mergeCell ref="A65:A70"/>
    <mergeCell ref="C65:C70"/>
    <mergeCell ref="D65:D70"/>
    <mergeCell ref="E65:E70"/>
    <mergeCell ref="A3:F3"/>
    <mergeCell ref="A8:A17"/>
    <mergeCell ref="C8:C17"/>
    <mergeCell ref="A47:A50"/>
    <mergeCell ref="C47:C50"/>
    <mergeCell ref="D47:D50"/>
    <mergeCell ref="A51:A64"/>
    <mergeCell ref="C51:C64"/>
    <mergeCell ref="D51:D64"/>
    <mergeCell ref="E51:E64"/>
    <mergeCell ref="A40:A46"/>
    <mergeCell ref="C40:C46"/>
    <mergeCell ref="D40:D46"/>
    <mergeCell ref="E40:E46"/>
    <mergeCell ref="E47:E50"/>
    <mergeCell ref="F72:F83"/>
    <mergeCell ref="A101:A107"/>
    <mergeCell ref="C102:C107"/>
    <mergeCell ref="D102:D107"/>
    <mergeCell ref="E102:E107"/>
    <mergeCell ref="A85:A89"/>
    <mergeCell ref="C85:C89"/>
    <mergeCell ref="D85:D89"/>
    <mergeCell ref="E85:E89"/>
    <mergeCell ref="A72:A83"/>
    <mergeCell ref="E112:E128"/>
    <mergeCell ref="C72:C83"/>
    <mergeCell ref="D72:D83"/>
    <mergeCell ref="E72:E83"/>
    <mergeCell ref="D108:D111"/>
    <mergeCell ref="E108:E111"/>
    <mergeCell ref="C108:C111"/>
    <mergeCell ref="F102:F107"/>
    <mergeCell ref="A90:A100"/>
    <mergeCell ref="C91:C100"/>
    <mergeCell ref="D91:D100"/>
    <mergeCell ref="E91:E100"/>
    <mergeCell ref="F91:F100"/>
    <mergeCell ref="E149:E150"/>
    <mergeCell ref="F108:F111"/>
    <mergeCell ref="B132:B133"/>
    <mergeCell ref="A129:A133"/>
    <mergeCell ref="A134:A144"/>
    <mergeCell ref="C134:C144"/>
    <mergeCell ref="D134:D144"/>
    <mergeCell ref="E134:E144"/>
    <mergeCell ref="F112:F128"/>
    <mergeCell ref="A108:A111"/>
    <mergeCell ref="A145:A147"/>
    <mergeCell ref="A112:A128"/>
    <mergeCell ref="C112:C128"/>
    <mergeCell ref="D112:D128"/>
    <mergeCell ref="A148:A152"/>
    <mergeCell ref="C149:C150"/>
    <mergeCell ref="D149:D150"/>
    <mergeCell ref="F149:F150"/>
    <mergeCell ref="C129:C131"/>
    <mergeCell ref="D129:D131"/>
    <mergeCell ref="E129:E131"/>
    <mergeCell ref="F129:F131"/>
    <mergeCell ref="F145:F147"/>
    <mergeCell ref="F134:F144"/>
    <mergeCell ref="C145:C147"/>
    <mergeCell ref="D145:D147"/>
    <mergeCell ref="E145:E147"/>
    <mergeCell ref="F153:F175"/>
    <mergeCell ref="C176:C178"/>
    <mergeCell ref="D176:D178"/>
    <mergeCell ref="E176:E178"/>
    <mergeCell ref="F176:F178"/>
    <mergeCell ref="A153:A178"/>
    <mergeCell ref="C153:C175"/>
    <mergeCell ref="D153:D175"/>
    <mergeCell ref="E153:E175"/>
    <mergeCell ref="F179:F188"/>
    <mergeCell ref="A189:A196"/>
    <mergeCell ref="C189:C196"/>
    <mergeCell ref="D189:D196"/>
    <mergeCell ref="E189:E196"/>
    <mergeCell ref="F189:F196"/>
    <mergeCell ref="A179:A188"/>
    <mergeCell ref="C179:C188"/>
    <mergeCell ref="D179:D188"/>
    <mergeCell ref="E179:E188"/>
    <mergeCell ref="A197:A198"/>
    <mergeCell ref="G8:G17"/>
    <mergeCell ref="H8:H17"/>
    <mergeCell ref="K8:K17"/>
    <mergeCell ref="D23:D29"/>
    <mergeCell ref="E23:E29"/>
    <mergeCell ref="F23:F29"/>
    <mergeCell ref="G23:G29"/>
    <mergeCell ref="K23:K29"/>
    <mergeCell ref="G40:G46"/>
    <mergeCell ref="L8:L17"/>
    <mergeCell ref="G18:G21"/>
    <mergeCell ref="H18:H21"/>
    <mergeCell ref="K18:K21"/>
    <mergeCell ref="L18:L21"/>
    <mergeCell ref="I8:I11"/>
    <mergeCell ref="J8:J11"/>
    <mergeCell ref="I18:I20"/>
    <mergeCell ref="J18:J20"/>
    <mergeCell ref="L23:L29"/>
    <mergeCell ref="G30:G39"/>
    <mergeCell ref="H30:H39"/>
    <mergeCell ref="K30:K39"/>
    <mergeCell ref="L30:L39"/>
    <mergeCell ref="H23:H29"/>
    <mergeCell ref="I30:I31"/>
    <mergeCell ref="J30:J31"/>
    <mergeCell ref="I23:I24"/>
    <mergeCell ref="J23:J24"/>
    <mergeCell ref="G47:G50"/>
    <mergeCell ref="H47:H50"/>
    <mergeCell ref="K47:K50"/>
    <mergeCell ref="L47:L50"/>
    <mergeCell ref="H40:H46"/>
    <mergeCell ref="K40:K46"/>
    <mergeCell ref="L40:L46"/>
    <mergeCell ref="H51:H52"/>
    <mergeCell ref="K51:K52"/>
    <mergeCell ref="L51:L52"/>
    <mergeCell ref="G72:G83"/>
    <mergeCell ref="H72:H76"/>
    <mergeCell ref="K72:K76"/>
    <mergeCell ref="L72:L76"/>
    <mergeCell ref="G51:G64"/>
    <mergeCell ref="I72:I73"/>
    <mergeCell ref="J72:J73"/>
    <mergeCell ref="G85:G89"/>
    <mergeCell ref="H85:H89"/>
    <mergeCell ref="K85:K89"/>
    <mergeCell ref="L85:L89"/>
    <mergeCell ref="I85:I88"/>
    <mergeCell ref="J85:J88"/>
    <mergeCell ref="G108:G109"/>
    <mergeCell ref="H108:H109"/>
    <mergeCell ref="K108:K109"/>
    <mergeCell ref="L108:L109"/>
    <mergeCell ref="G91:G93"/>
    <mergeCell ref="H91:H93"/>
    <mergeCell ref="K91:K93"/>
    <mergeCell ref="L91:L93"/>
    <mergeCell ref="I91:I93"/>
    <mergeCell ref="J91:J93"/>
    <mergeCell ref="G129:G131"/>
    <mergeCell ref="H129:H131"/>
    <mergeCell ref="K129:K131"/>
    <mergeCell ref="L129:L131"/>
    <mergeCell ref="G112:G113"/>
    <mergeCell ref="H112:H113"/>
    <mergeCell ref="K112:K113"/>
    <mergeCell ref="L112:L113"/>
    <mergeCell ref="G145:G147"/>
    <mergeCell ref="H145:H147"/>
    <mergeCell ref="K145:K147"/>
    <mergeCell ref="L145:L147"/>
    <mergeCell ref="I145:I147"/>
    <mergeCell ref="J145:J147"/>
    <mergeCell ref="K149:K150"/>
    <mergeCell ref="L149:L150"/>
    <mergeCell ref="G149:G150"/>
    <mergeCell ref="G153:G175"/>
    <mergeCell ref="H153:H175"/>
    <mergeCell ref="K153:K175"/>
    <mergeCell ref="L153:L175"/>
    <mergeCell ref="H149:H150"/>
    <mergeCell ref="I153:I157"/>
    <mergeCell ref="J153:J157"/>
    <mergeCell ref="G179:G188"/>
    <mergeCell ref="H179:H188"/>
    <mergeCell ref="K179:K188"/>
    <mergeCell ref="L179:L188"/>
    <mergeCell ref="I179:I188"/>
    <mergeCell ref="J179:J188"/>
    <mergeCell ref="G176:G178"/>
    <mergeCell ref="N8:N11"/>
    <mergeCell ref="O8:O11"/>
    <mergeCell ref="N18:N20"/>
    <mergeCell ref="O18:O20"/>
    <mergeCell ref="N23:N24"/>
    <mergeCell ref="O23:O24"/>
    <mergeCell ref="N30:N31"/>
    <mergeCell ref="O30:O31"/>
    <mergeCell ref="N40:N41"/>
    <mergeCell ref="M40:M41"/>
    <mergeCell ref="M85:M89"/>
    <mergeCell ref="M108:M109"/>
    <mergeCell ref="M129:M131"/>
    <mergeCell ref="G189:G196"/>
    <mergeCell ref="H189:H196"/>
    <mergeCell ref="K189:K196"/>
    <mergeCell ref="L189:L196"/>
    <mergeCell ref="I189:I192"/>
    <mergeCell ref="J189:J192"/>
    <mergeCell ref="O40:O41"/>
    <mergeCell ref="M47:M48"/>
    <mergeCell ref="N47:N48"/>
    <mergeCell ref="O47:O48"/>
    <mergeCell ref="A202:A206"/>
    <mergeCell ref="M8:M11"/>
    <mergeCell ref="M18:M20"/>
    <mergeCell ref="M23:M24"/>
    <mergeCell ref="M30:M31"/>
    <mergeCell ref="M51:M52"/>
    <mergeCell ref="N85:N89"/>
    <mergeCell ref="O85:O89"/>
    <mergeCell ref="M91:M93"/>
    <mergeCell ref="N91:N93"/>
    <mergeCell ref="O91:O93"/>
    <mergeCell ref="N51:N52"/>
    <mergeCell ref="O51:O52"/>
    <mergeCell ref="M72:M73"/>
    <mergeCell ref="N72:N73"/>
    <mergeCell ref="O72:O73"/>
    <mergeCell ref="N129:N131"/>
    <mergeCell ref="O129:O131"/>
    <mergeCell ref="M145:M147"/>
    <mergeCell ref="N145:N147"/>
    <mergeCell ref="O145:O147"/>
    <mergeCell ref="N108:N109"/>
    <mergeCell ref="O108:O109"/>
    <mergeCell ref="M112:M113"/>
    <mergeCell ref="N112:N113"/>
    <mergeCell ref="O112:O113"/>
    <mergeCell ref="N149:N150"/>
    <mergeCell ref="O149:O150"/>
    <mergeCell ref="M179:M188"/>
    <mergeCell ref="N179:N188"/>
    <mergeCell ref="O179:O188"/>
    <mergeCell ref="M153:M175"/>
    <mergeCell ref="O176:O178"/>
    <mergeCell ref="N153:N175"/>
    <mergeCell ref="O153:O175"/>
    <mergeCell ref="M189:M192"/>
    <mergeCell ref="N189:N192"/>
    <mergeCell ref="O189:O192"/>
    <mergeCell ref="P8:P11"/>
    <mergeCell ref="P18:P20"/>
    <mergeCell ref="P72:P73"/>
    <mergeCell ref="P91:P93"/>
    <mergeCell ref="P112:P113"/>
    <mergeCell ref="P145:P147"/>
    <mergeCell ref="M149:M150"/>
    <mergeCell ref="Q8:Q11"/>
    <mergeCell ref="P23:P24"/>
    <mergeCell ref="Q23:Q24"/>
    <mergeCell ref="Q40:Q41"/>
    <mergeCell ref="P40:P41"/>
    <mergeCell ref="Q18:Q20"/>
    <mergeCell ref="P30:P31"/>
    <mergeCell ref="Q30:Q31"/>
    <mergeCell ref="R18:R20"/>
    <mergeCell ref="S18:S20"/>
    <mergeCell ref="T18:T20"/>
    <mergeCell ref="U18:U20"/>
    <mergeCell ref="R8:R11"/>
    <mergeCell ref="S8:S11"/>
    <mergeCell ref="T8:T11"/>
    <mergeCell ref="U8:U11"/>
    <mergeCell ref="R30:R31"/>
    <mergeCell ref="S30:S31"/>
    <mergeCell ref="T30:T31"/>
    <mergeCell ref="U30:U31"/>
    <mergeCell ref="R23:R24"/>
    <mergeCell ref="S23:S24"/>
    <mergeCell ref="T23:T24"/>
    <mergeCell ref="U23:U24"/>
    <mergeCell ref="Q72:Q73"/>
    <mergeCell ref="P85:P89"/>
    <mergeCell ref="Q85:Q89"/>
    <mergeCell ref="R85:R89"/>
    <mergeCell ref="Q47:Q48"/>
    <mergeCell ref="P47:P48"/>
    <mergeCell ref="P51:P52"/>
    <mergeCell ref="Q51:Q52"/>
    <mergeCell ref="R47:R48"/>
    <mergeCell ref="S47:S48"/>
    <mergeCell ref="T47:T48"/>
    <mergeCell ref="S85:S89"/>
    <mergeCell ref="T85:T89"/>
    <mergeCell ref="U85:U89"/>
    <mergeCell ref="T72:T73"/>
    <mergeCell ref="U72:U73"/>
    <mergeCell ref="Q112:Q113"/>
    <mergeCell ref="Q91:Q93"/>
    <mergeCell ref="R91:R93"/>
    <mergeCell ref="S91:S93"/>
    <mergeCell ref="T91:T93"/>
    <mergeCell ref="U47:U48"/>
    <mergeCell ref="S51:S52"/>
    <mergeCell ref="T51:T52"/>
    <mergeCell ref="U51:U52"/>
    <mergeCell ref="R51:R52"/>
    <mergeCell ref="T112:T113"/>
    <mergeCell ref="U91:U93"/>
    <mergeCell ref="R72:R73"/>
    <mergeCell ref="S72:S73"/>
    <mergeCell ref="P129:P131"/>
    <mergeCell ref="Q129:Q131"/>
    <mergeCell ref="R129:R131"/>
    <mergeCell ref="S129:S131"/>
    <mergeCell ref="S112:S113"/>
    <mergeCell ref="R112:R113"/>
    <mergeCell ref="T145:T147"/>
    <mergeCell ref="T129:T131"/>
    <mergeCell ref="U129:U131"/>
    <mergeCell ref="P108:P109"/>
    <mergeCell ref="Q108:Q109"/>
    <mergeCell ref="R108:R109"/>
    <mergeCell ref="S108:S109"/>
    <mergeCell ref="T108:T109"/>
    <mergeCell ref="U108:U109"/>
    <mergeCell ref="U112:U113"/>
    <mergeCell ref="U145:U147"/>
    <mergeCell ref="P149:P150"/>
    <mergeCell ref="Q149:Q150"/>
    <mergeCell ref="R149:R150"/>
    <mergeCell ref="S149:S150"/>
    <mergeCell ref="T149:T150"/>
    <mergeCell ref="U149:U150"/>
    <mergeCell ref="Q145:Q147"/>
    <mergeCell ref="R145:R147"/>
    <mergeCell ref="S145:S147"/>
    <mergeCell ref="Q179:Q188"/>
    <mergeCell ref="R179:R188"/>
    <mergeCell ref="S179:S188"/>
    <mergeCell ref="T179:T188"/>
    <mergeCell ref="U179:U188"/>
    <mergeCell ref="P176:P178"/>
    <mergeCell ref="W18:W20"/>
    <mergeCell ref="V23:V24"/>
    <mergeCell ref="W23:W24"/>
    <mergeCell ref="P189:P192"/>
    <mergeCell ref="Q189:Q192"/>
    <mergeCell ref="R189:R192"/>
    <mergeCell ref="S189:S192"/>
    <mergeCell ref="T189:T192"/>
    <mergeCell ref="U189:U192"/>
    <mergeCell ref="P179:P188"/>
    <mergeCell ref="X23:X24"/>
    <mergeCell ref="Y23:Y24"/>
    <mergeCell ref="AC8:AC11"/>
    <mergeCell ref="R40:R41"/>
    <mergeCell ref="S40:S41"/>
    <mergeCell ref="T40:T41"/>
    <mergeCell ref="U40:U41"/>
    <mergeCell ref="V8:V11"/>
    <mergeCell ref="W8:W11"/>
    <mergeCell ref="V18:V20"/>
    <mergeCell ref="X8:X11"/>
    <mergeCell ref="Y8:Y11"/>
    <mergeCell ref="Z8:Z11"/>
    <mergeCell ref="AA8:AA11"/>
    <mergeCell ref="AB8:AB11"/>
    <mergeCell ref="X18:X20"/>
    <mergeCell ref="Y18:Y20"/>
    <mergeCell ref="Z23:Z24"/>
    <mergeCell ref="AA23:AA24"/>
    <mergeCell ref="AB23:AB24"/>
    <mergeCell ref="AC23:AC24"/>
    <mergeCell ref="Z18:Z20"/>
    <mergeCell ref="AA18:AA20"/>
    <mergeCell ref="AB18:AB20"/>
    <mergeCell ref="Z30:Z31"/>
    <mergeCell ref="AA30:AA31"/>
    <mergeCell ref="AB30:AB31"/>
    <mergeCell ref="AC30:AC31"/>
    <mergeCell ref="V30:V31"/>
    <mergeCell ref="W30:W31"/>
    <mergeCell ref="X30:X31"/>
    <mergeCell ref="Y30:Y31"/>
    <mergeCell ref="Z40:Z41"/>
    <mergeCell ref="AA40:AA41"/>
    <mergeCell ref="AB40:AB41"/>
    <mergeCell ref="AC40:AC41"/>
    <mergeCell ref="V40:V41"/>
    <mergeCell ref="W40:W41"/>
    <mergeCell ref="X40:X41"/>
    <mergeCell ref="Y40:Y41"/>
    <mergeCell ref="Z47:Z48"/>
    <mergeCell ref="AA47:AA48"/>
    <mergeCell ref="AB47:AB48"/>
    <mergeCell ref="AC47:AC48"/>
    <mergeCell ref="V47:V48"/>
    <mergeCell ref="W47:W48"/>
    <mergeCell ref="X47:X48"/>
    <mergeCell ref="Y47:Y48"/>
    <mergeCell ref="Z51:Z52"/>
    <mergeCell ref="AA51:AA52"/>
    <mergeCell ref="AB51:AB52"/>
    <mergeCell ref="AC51:AC52"/>
    <mergeCell ref="V51:V52"/>
    <mergeCell ref="W51:W52"/>
    <mergeCell ref="X51:X52"/>
    <mergeCell ref="Y51:Y52"/>
    <mergeCell ref="Z72:Z73"/>
    <mergeCell ref="AA72:AA73"/>
    <mergeCell ref="AB72:AB73"/>
    <mergeCell ref="AC72:AC73"/>
    <mergeCell ref="V72:V73"/>
    <mergeCell ref="W72:W73"/>
    <mergeCell ref="X72:X73"/>
    <mergeCell ref="Y72:Y73"/>
    <mergeCell ref="Z85:Z89"/>
    <mergeCell ref="AA85:AA89"/>
    <mergeCell ref="AB85:AB89"/>
    <mergeCell ref="AC85:AC89"/>
    <mergeCell ref="V85:V89"/>
    <mergeCell ref="W85:W89"/>
    <mergeCell ref="X85:X89"/>
    <mergeCell ref="Y85:Y89"/>
    <mergeCell ref="Z91:Z93"/>
    <mergeCell ref="AA91:AA93"/>
    <mergeCell ref="AB91:AB93"/>
    <mergeCell ref="AC91:AC93"/>
    <mergeCell ref="V91:V93"/>
    <mergeCell ref="W91:W93"/>
    <mergeCell ref="X91:X93"/>
    <mergeCell ref="Y91:Y93"/>
    <mergeCell ref="Z108:Z109"/>
    <mergeCell ref="AA108:AA109"/>
    <mergeCell ref="AB108:AB109"/>
    <mergeCell ref="AC108:AC109"/>
    <mergeCell ref="V108:V109"/>
    <mergeCell ref="W108:W109"/>
    <mergeCell ref="X108:X109"/>
    <mergeCell ref="Y108:Y109"/>
    <mergeCell ref="AA129:AA131"/>
    <mergeCell ref="Z112:Z113"/>
    <mergeCell ref="AA112:AA113"/>
    <mergeCell ref="AB112:AB113"/>
    <mergeCell ref="AC112:AC113"/>
    <mergeCell ref="V112:V113"/>
    <mergeCell ref="W112:W113"/>
    <mergeCell ref="X112:X113"/>
    <mergeCell ref="Y112:Y113"/>
    <mergeCell ref="AA145:AA147"/>
    <mergeCell ref="Z149:Z150"/>
    <mergeCell ref="AA149:AA150"/>
    <mergeCell ref="AB129:AB131"/>
    <mergeCell ref="AC129:AC131"/>
    <mergeCell ref="V129:V131"/>
    <mergeCell ref="W129:W131"/>
    <mergeCell ref="X129:X131"/>
    <mergeCell ref="Y129:Y131"/>
    <mergeCell ref="Z129:Z131"/>
    <mergeCell ref="X149:X150"/>
    <mergeCell ref="Y149:Y150"/>
    <mergeCell ref="X145:X147"/>
    <mergeCell ref="Y145:Y147"/>
    <mergeCell ref="V145:V147"/>
    <mergeCell ref="W145:W147"/>
    <mergeCell ref="V149:V150"/>
    <mergeCell ref="W149:W150"/>
    <mergeCell ref="V189:V192"/>
    <mergeCell ref="W189:W192"/>
    <mergeCell ref="X189:X192"/>
    <mergeCell ref="Y189:Y192"/>
    <mergeCell ref="Y153:Y175"/>
    <mergeCell ref="X176:X178"/>
    <mergeCell ref="Y176:Y178"/>
    <mergeCell ref="V179:V188"/>
    <mergeCell ref="V176:V178"/>
    <mergeCell ref="AD8:AD11"/>
    <mergeCell ref="AD18:AD20"/>
    <mergeCell ref="AD23:AD24"/>
    <mergeCell ref="AD30:AD31"/>
    <mergeCell ref="Z189:Z192"/>
    <mergeCell ref="AA189:AA192"/>
    <mergeCell ref="AB189:AB192"/>
    <mergeCell ref="AC189:AC192"/>
    <mergeCell ref="Z153:Z175"/>
    <mergeCell ref="Z145:Z147"/>
    <mergeCell ref="AD40:AD41"/>
    <mergeCell ref="AD47:AD48"/>
    <mergeCell ref="AD51:AD52"/>
    <mergeCell ref="AB179:AB188"/>
    <mergeCell ref="AD149:AD150"/>
    <mergeCell ref="AD179:AD188"/>
    <mergeCell ref="AB145:AB147"/>
    <mergeCell ref="AC145:AC147"/>
    <mergeCell ref="AB149:AB150"/>
    <mergeCell ref="AC149:AC150"/>
    <mergeCell ref="AD189:AD192"/>
    <mergeCell ref="AC18:AC21"/>
    <mergeCell ref="AD85:AD89"/>
    <mergeCell ref="AD91:AD93"/>
    <mergeCell ref="AD108:AD109"/>
    <mergeCell ref="AD112:AD113"/>
    <mergeCell ref="AD129:AD131"/>
    <mergeCell ref="AD145:AD147"/>
    <mergeCell ref="AD72:AD73"/>
    <mergeCell ref="AC179:AC188"/>
    <mergeCell ref="AA153:AA175"/>
    <mergeCell ref="AB153:AB175"/>
    <mergeCell ref="W179:W188"/>
    <mergeCell ref="X179:X188"/>
    <mergeCell ref="Y179:Y188"/>
    <mergeCell ref="Z179:Z188"/>
    <mergeCell ref="AA179:AA188"/>
    <mergeCell ref="X153:X175"/>
  </mergeCells>
  <printOptions/>
  <pageMargins left="0.7874015748031497" right="0.3937007874015748" top="0.1968503937007874" bottom="0.1968503937007874" header="0.1968503937007874" footer="0.1968503937007874"/>
  <pageSetup fitToHeight="1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20"/>
  <sheetViews>
    <sheetView zoomScale="91" zoomScaleNormal="91" zoomScalePageLayoutView="0" workbookViewId="0" topLeftCell="C1">
      <selection activeCell="G18" sqref="G18:G21"/>
    </sheetView>
  </sheetViews>
  <sheetFormatPr defaultColWidth="9.140625" defaultRowHeight="15"/>
  <cols>
    <col min="1" max="1" width="43.57421875" style="0" customWidth="1"/>
    <col min="2" max="2" width="21.28125" style="0" hidden="1" customWidth="1"/>
    <col min="3" max="3" width="16.57421875" style="0" customWidth="1"/>
    <col min="4" max="4" width="16.421875" style="0" customWidth="1"/>
    <col min="5" max="5" width="17.7109375" style="0" customWidth="1"/>
    <col min="6" max="6" width="18.7109375" style="0" customWidth="1"/>
    <col min="7" max="7" width="21.8515625" style="0" customWidth="1"/>
    <col min="8" max="8" width="20.8515625" style="0" customWidth="1"/>
    <col min="9" max="9" width="21.57421875" style="0" customWidth="1"/>
    <col min="10" max="10" width="19.421875" style="0" customWidth="1"/>
    <col min="11" max="11" width="20.28125" style="0" customWidth="1"/>
    <col min="12" max="12" width="23.00390625" style="0" customWidth="1"/>
    <col min="13" max="13" width="20.57421875" style="0" customWidth="1"/>
    <col min="14" max="14" width="19.421875" style="0" customWidth="1"/>
    <col min="15" max="15" width="20.57421875" style="0" customWidth="1"/>
    <col min="16" max="16" width="21.00390625" style="0" customWidth="1"/>
    <col min="17" max="17" width="22.57421875" style="0" customWidth="1"/>
    <col min="18" max="18" width="21.57421875" style="0" customWidth="1"/>
    <col min="19" max="19" width="23.140625" style="0" customWidth="1"/>
    <col min="20" max="20" width="22.421875" style="0" customWidth="1"/>
    <col min="21" max="21" width="22.140625" style="0" customWidth="1"/>
    <col min="22" max="22" width="20.140625" style="0" customWidth="1"/>
    <col min="23" max="23" width="21.28125" style="0" customWidth="1"/>
    <col min="24" max="24" width="21.57421875" style="0" customWidth="1"/>
    <col min="25" max="25" width="22.28125" style="0" customWidth="1"/>
    <col min="26" max="26" width="22.7109375" style="0" customWidth="1"/>
    <col min="27" max="27" width="23.140625" style="0" customWidth="1"/>
    <col min="28" max="28" width="23.57421875" style="0" customWidth="1"/>
    <col min="29" max="29" width="21.57421875" style="0" customWidth="1"/>
    <col min="30" max="30" width="22.7109375" style="0" customWidth="1"/>
    <col min="31" max="31" width="18.57421875" style="0" customWidth="1"/>
    <col min="32" max="32" width="22.57421875" style="0" customWidth="1"/>
    <col min="33" max="33" width="25.28125" style="0" customWidth="1"/>
    <col min="34" max="34" width="20.421875" style="0" customWidth="1"/>
    <col min="35" max="35" width="20.8515625" style="0" customWidth="1"/>
    <col min="36" max="36" width="17.7109375" style="0" customWidth="1"/>
    <col min="37" max="37" width="22.00390625" style="0" customWidth="1"/>
    <col min="38" max="38" width="23.421875" style="0" customWidth="1"/>
  </cols>
  <sheetData>
    <row r="1" spans="1:30" ht="15">
      <c r="A1" s="48" t="s">
        <v>223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</row>
    <row r="2" spans="1:30" ht="15">
      <c r="A2" s="48" t="s">
        <v>224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1:6" ht="15" hidden="1">
      <c r="A3" s="319"/>
      <c r="B3" s="319"/>
      <c r="C3" s="319"/>
      <c r="D3" s="319"/>
      <c r="E3" s="319"/>
      <c r="F3" s="319"/>
    </row>
    <row r="4" spans="1:6" ht="15" hidden="1">
      <c r="A4" s="2"/>
      <c r="B4" s="2"/>
      <c r="C4" s="2"/>
      <c r="D4" s="2"/>
      <c r="E4" s="2"/>
      <c r="F4" s="2"/>
    </row>
    <row r="5" spans="1:10" ht="15">
      <c r="A5" s="2"/>
      <c r="B5" s="2"/>
      <c r="C5" s="2"/>
      <c r="D5" s="2"/>
      <c r="E5" s="2"/>
      <c r="F5" s="2"/>
      <c r="G5" s="28" t="s">
        <v>437</v>
      </c>
      <c r="H5" s="29">
        <f>'[2]Лист1'!$F$17</f>
        <v>4162790</v>
      </c>
      <c r="I5" s="29"/>
      <c r="J5" s="29"/>
    </row>
    <row r="6" spans="1:38" ht="225">
      <c r="A6" s="3" t="s">
        <v>213</v>
      </c>
      <c r="B6" s="3" t="s">
        <v>266</v>
      </c>
      <c r="C6" s="3" t="s">
        <v>425</v>
      </c>
      <c r="D6" s="3" t="s">
        <v>263</v>
      </c>
      <c r="E6" s="3" t="s">
        <v>264</v>
      </c>
      <c r="F6" s="3" t="s">
        <v>265</v>
      </c>
      <c r="G6" s="91" t="s">
        <v>47</v>
      </c>
      <c r="H6" s="91" t="s">
        <v>48</v>
      </c>
      <c r="I6" s="91" t="s">
        <v>49</v>
      </c>
      <c r="J6" s="91" t="s">
        <v>50</v>
      </c>
      <c r="K6" s="91" t="s">
        <v>52</v>
      </c>
      <c r="L6" s="91" t="s">
        <v>53</v>
      </c>
      <c r="M6" s="91" t="s">
        <v>54</v>
      </c>
      <c r="N6" s="91" t="s">
        <v>55</v>
      </c>
      <c r="O6" s="91" t="s">
        <v>56</v>
      </c>
      <c r="P6" s="91" t="s">
        <v>57</v>
      </c>
      <c r="Q6" s="91" t="s">
        <v>58</v>
      </c>
      <c r="R6" s="91" t="s">
        <v>59</v>
      </c>
      <c r="S6" s="91" t="s">
        <v>61</v>
      </c>
      <c r="T6" s="91" t="s">
        <v>60</v>
      </c>
      <c r="U6" s="91" t="s">
        <v>62</v>
      </c>
      <c r="V6" s="91" t="s">
        <v>63</v>
      </c>
      <c r="W6" s="91" t="s">
        <v>64</v>
      </c>
      <c r="X6" s="91" t="s">
        <v>65</v>
      </c>
      <c r="Y6" s="91" t="s">
        <v>66</v>
      </c>
      <c r="Z6" s="91" t="s">
        <v>67</v>
      </c>
      <c r="AA6" s="91" t="s">
        <v>68</v>
      </c>
      <c r="AB6" s="91" t="s">
        <v>69</v>
      </c>
      <c r="AC6" s="91" t="s">
        <v>70</v>
      </c>
      <c r="AD6" s="91" t="s">
        <v>71</v>
      </c>
      <c r="AE6" s="91" t="s">
        <v>74</v>
      </c>
      <c r="AF6" s="91" t="s">
        <v>94</v>
      </c>
      <c r="AG6" s="91" t="s">
        <v>97</v>
      </c>
      <c r="AH6" s="91" t="s">
        <v>98</v>
      </c>
      <c r="AI6" s="91" t="s">
        <v>101</v>
      </c>
      <c r="AJ6" s="91" t="s">
        <v>102</v>
      </c>
      <c r="AK6" s="91" t="s">
        <v>103</v>
      </c>
      <c r="AL6" s="91" t="s">
        <v>104</v>
      </c>
    </row>
    <row r="7" spans="1:38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3" t="s">
        <v>36</v>
      </c>
      <c r="H7" s="43" t="s">
        <v>37</v>
      </c>
      <c r="I7" s="43" t="s">
        <v>38</v>
      </c>
      <c r="J7" s="43" t="s">
        <v>39</v>
      </c>
      <c r="K7" s="90" t="s">
        <v>34</v>
      </c>
      <c r="L7" s="90" t="s">
        <v>35</v>
      </c>
      <c r="M7" s="44" t="s">
        <v>26</v>
      </c>
      <c r="N7" s="44" t="s">
        <v>27</v>
      </c>
      <c r="O7" s="44" t="s">
        <v>24</v>
      </c>
      <c r="P7" s="45" t="s">
        <v>25</v>
      </c>
      <c r="Q7" s="45" t="s">
        <v>21</v>
      </c>
      <c r="R7" s="43" t="s">
        <v>23</v>
      </c>
      <c r="S7" s="43" t="s">
        <v>16</v>
      </c>
      <c r="T7" s="43" t="s">
        <v>19</v>
      </c>
      <c r="U7" s="43" t="s">
        <v>12</v>
      </c>
      <c r="V7" s="43" t="s">
        <v>14</v>
      </c>
      <c r="W7" s="46" t="s">
        <v>6</v>
      </c>
      <c r="X7" s="46" t="s">
        <v>7</v>
      </c>
      <c r="Y7" s="46" t="s">
        <v>4</v>
      </c>
      <c r="Z7" s="46" t="s">
        <v>8</v>
      </c>
      <c r="AA7" s="46" t="s">
        <v>5</v>
      </c>
      <c r="AB7" s="46" t="s">
        <v>9</v>
      </c>
      <c r="AC7" s="46" t="s">
        <v>72</v>
      </c>
      <c r="AD7" s="46" t="s">
        <v>73</v>
      </c>
      <c r="AE7" s="92" t="s">
        <v>75</v>
      </c>
      <c r="AF7" s="92" t="s">
        <v>76</v>
      </c>
      <c r="AG7" s="92" t="s">
        <v>95</v>
      </c>
      <c r="AH7" s="92" t="s">
        <v>96</v>
      </c>
      <c r="AI7" s="92" t="s">
        <v>99</v>
      </c>
      <c r="AJ7" s="92" t="s">
        <v>100</v>
      </c>
      <c r="AK7" s="92" t="s">
        <v>75</v>
      </c>
      <c r="AL7" s="92" t="s">
        <v>76</v>
      </c>
    </row>
    <row r="8" spans="1:38" ht="15.75" customHeight="1">
      <c r="A8" s="228" t="s">
        <v>222</v>
      </c>
      <c r="B8" s="5" t="s">
        <v>474</v>
      </c>
      <c r="C8" s="307" t="s">
        <v>426</v>
      </c>
      <c r="D8" s="236">
        <v>85842</v>
      </c>
      <c r="E8" s="236">
        <f>D8*'[1]Прил 5 Расчет стоим 1 чел.часа '!$C$14</f>
        <v>26808457</v>
      </c>
      <c r="F8" s="239">
        <f>E8/H5/12</f>
        <v>0.537</v>
      </c>
      <c r="G8" s="225">
        <f>F8*1.5</f>
        <v>0.806</v>
      </c>
      <c r="H8" s="225">
        <f>F8</f>
        <v>0.537</v>
      </c>
      <c r="I8" s="225">
        <f>F8</f>
        <v>0.537</v>
      </c>
      <c r="J8" s="225">
        <f>F8</f>
        <v>0.537</v>
      </c>
      <c r="K8" s="225">
        <f>F8*2</f>
        <v>1.074</v>
      </c>
      <c r="L8" s="225">
        <f>F8*2</f>
        <v>1.074</v>
      </c>
      <c r="M8" s="225">
        <f>F8</f>
        <v>0.537</v>
      </c>
      <c r="N8" s="225">
        <f>F8</f>
        <v>0.537</v>
      </c>
      <c r="O8" s="225">
        <f>F8</f>
        <v>0.537</v>
      </c>
      <c r="P8" s="225">
        <f>F8</f>
        <v>0.537</v>
      </c>
      <c r="Q8" s="225">
        <f>F8</f>
        <v>0.537</v>
      </c>
      <c r="R8" s="225">
        <f>F8</f>
        <v>0.537</v>
      </c>
      <c r="S8" s="225">
        <f>F8</f>
        <v>0.537</v>
      </c>
      <c r="T8" s="225">
        <f>F8</f>
        <v>0.537</v>
      </c>
      <c r="U8" s="225">
        <f>F8</f>
        <v>0.537</v>
      </c>
      <c r="V8" s="225">
        <f>F8</f>
        <v>0.537</v>
      </c>
      <c r="W8" s="225">
        <f>F8</f>
        <v>0.537</v>
      </c>
      <c r="X8" s="225">
        <f>F8</f>
        <v>0.537</v>
      </c>
      <c r="Y8" s="225">
        <f>F8</f>
        <v>0.537</v>
      </c>
      <c r="Z8" s="225">
        <f>F8</f>
        <v>0.537</v>
      </c>
      <c r="AA8" s="225">
        <f>F8</f>
        <v>0.537</v>
      </c>
      <c r="AB8" s="225">
        <f>F8</f>
        <v>0.537</v>
      </c>
      <c r="AC8" s="225">
        <f>F8</f>
        <v>0.537</v>
      </c>
      <c r="AD8" s="225">
        <f>F8</f>
        <v>0.537</v>
      </c>
      <c r="AE8" s="330"/>
      <c r="AF8" s="330"/>
      <c r="AG8" s="330"/>
      <c r="AH8" s="330"/>
      <c r="AI8" s="330"/>
      <c r="AJ8" s="330"/>
      <c r="AK8" s="330"/>
      <c r="AL8" s="330"/>
    </row>
    <row r="9" spans="1:38" ht="3" customHeight="1">
      <c r="A9" s="229"/>
      <c r="B9" s="5" t="s">
        <v>279</v>
      </c>
      <c r="C9" s="308"/>
      <c r="D9" s="237"/>
      <c r="E9" s="237"/>
      <c r="F9" s="240"/>
      <c r="G9" s="222"/>
      <c r="H9" s="222"/>
      <c r="I9" s="233"/>
      <c r="J9" s="233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330"/>
      <c r="AF9" s="330"/>
      <c r="AG9" s="330"/>
      <c r="AH9" s="330"/>
      <c r="AI9" s="330"/>
      <c r="AJ9" s="330"/>
      <c r="AK9" s="330"/>
      <c r="AL9" s="330"/>
    </row>
    <row r="10" spans="1:38" ht="6" customHeight="1">
      <c r="A10" s="229"/>
      <c r="B10" s="5" t="s">
        <v>280</v>
      </c>
      <c r="C10" s="308"/>
      <c r="D10" s="237"/>
      <c r="E10" s="237"/>
      <c r="F10" s="240"/>
      <c r="G10" s="222"/>
      <c r="H10" s="222"/>
      <c r="I10" s="233"/>
      <c r="J10" s="233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330"/>
      <c r="AF10" s="330"/>
      <c r="AG10" s="330"/>
      <c r="AH10" s="330"/>
      <c r="AI10" s="330"/>
      <c r="AJ10" s="330"/>
      <c r="AK10" s="330"/>
      <c r="AL10" s="330"/>
    </row>
    <row r="11" spans="1:38" ht="4.5" customHeight="1">
      <c r="A11" s="229"/>
      <c r="B11" s="5" t="s">
        <v>281</v>
      </c>
      <c r="C11" s="308"/>
      <c r="D11" s="237"/>
      <c r="E11" s="237"/>
      <c r="F11" s="240"/>
      <c r="G11" s="222"/>
      <c r="H11" s="222"/>
      <c r="I11" s="233"/>
      <c r="J11" s="233"/>
      <c r="K11" s="222"/>
      <c r="L11" s="222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330"/>
      <c r="AF11" s="330"/>
      <c r="AG11" s="330"/>
      <c r="AH11" s="330"/>
      <c r="AI11" s="330"/>
      <c r="AJ11" s="330"/>
      <c r="AK11" s="330"/>
      <c r="AL11" s="330"/>
    </row>
    <row r="12" spans="1:38" ht="13.5" customHeight="1" hidden="1">
      <c r="A12" s="229"/>
      <c r="B12" s="5" t="s">
        <v>225</v>
      </c>
      <c r="C12" s="308"/>
      <c r="D12" s="237"/>
      <c r="E12" s="237"/>
      <c r="F12" s="240"/>
      <c r="G12" s="222"/>
      <c r="H12" s="222"/>
      <c r="I12" s="81"/>
      <c r="J12" s="81"/>
      <c r="K12" s="222"/>
      <c r="L12" s="222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93"/>
      <c r="AF12" s="93"/>
      <c r="AG12" s="93"/>
      <c r="AH12" s="93"/>
      <c r="AI12" s="93"/>
      <c r="AJ12" s="93"/>
      <c r="AK12" s="93"/>
      <c r="AL12" s="93"/>
    </row>
    <row r="13" spans="1:38" ht="6.75" customHeight="1" hidden="1">
      <c r="A13" s="229"/>
      <c r="B13" s="5" t="s">
        <v>282</v>
      </c>
      <c r="C13" s="308"/>
      <c r="D13" s="237"/>
      <c r="E13" s="237"/>
      <c r="F13" s="240"/>
      <c r="G13" s="222"/>
      <c r="H13" s="222"/>
      <c r="I13" s="81"/>
      <c r="J13" s="81"/>
      <c r="K13" s="222"/>
      <c r="L13" s="222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93"/>
      <c r="AF13" s="93"/>
      <c r="AG13" s="93"/>
      <c r="AH13" s="93"/>
      <c r="AI13" s="93"/>
      <c r="AJ13" s="93"/>
      <c r="AK13" s="93"/>
      <c r="AL13" s="93"/>
    </row>
    <row r="14" spans="1:38" ht="5.25" customHeight="1" hidden="1">
      <c r="A14" s="229"/>
      <c r="B14" s="5" t="s">
        <v>283</v>
      </c>
      <c r="C14" s="308"/>
      <c r="D14" s="237"/>
      <c r="E14" s="237"/>
      <c r="F14" s="240"/>
      <c r="G14" s="222"/>
      <c r="H14" s="222"/>
      <c r="I14" s="81"/>
      <c r="J14" s="81"/>
      <c r="K14" s="222"/>
      <c r="L14" s="222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93"/>
      <c r="AF14" s="93"/>
      <c r="AG14" s="93"/>
      <c r="AH14" s="93"/>
      <c r="AI14" s="93"/>
      <c r="AJ14" s="93"/>
      <c r="AK14" s="93"/>
      <c r="AL14" s="93"/>
    </row>
    <row r="15" spans="1:38" ht="18" customHeight="1" hidden="1">
      <c r="A15" s="229"/>
      <c r="B15" s="5" t="s">
        <v>284</v>
      </c>
      <c r="C15" s="308"/>
      <c r="D15" s="237"/>
      <c r="E15" s="237"/>
      <c r="F15" s="240"/>
      <c r="G15" s="222"/>
      <c r="H15" s="222"/>
      <c r="I15" s="81"/>
      <c r="J15" s="81"/>
      <c r="K15" s="222"/>
      <c r="L15" s="222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93"/>
      <c r="AF15" s="93"/>
      <c r="AG15" s="93"/>
      <c r="AH15" s="93"/>
      <c r="AI15" s="93"/>
      <c r="AJ15" s="93"/>
      <c r="AK15" s="93"/>
      <c r="AL15" s="93"/>
    </row>
    <row r="16" spans="1:38" ht="18.75" hidden="1">
      <c r="A16" s="229"/>
      <c r="B16" s="5" t="s">
        <v>285</v>
      </c>
      <c r="C16" s="308"/>
      <c r="D16" s="237"/>
      <c r="E16" s="237"/>
      <c r="F16" s="240"/>
      <c r="G16" s="222"/>
      <c r="H16" s="222"/>
      <c r="I16" s="81"/>
      <c r="J16" s="81"/>
      <c r="K16" s="222"/>
      <c r="L16" s="222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93"/>
      <c r="AF16" s="93"/>
      <c r="AG16" s="93"/>
      <c r="AH16" s="93"/>
      <c r="AI16" s="93"/>
      <c r="AJ16" s="93"/>
      <c r="AK16" s="93"/>
      <c r="AL16" s="93"/>
    </row>
    <row r="17" spans="1:38" ht="10.5" customHeight="1" hidden="1">
      <c r="A17" s="230"/>
      <c r="B17" s="5" t="s">
        <v>286</v>
      </c>
      <c r="C17" s="309"/>
      <c r="D17" s="238"/>
      <c r="E17" s="238"/>
      <c r="F17" s="241"/>
      <c r="G17" s="223"/>
      <c r="H17" s="223"/>
      <c r="I17" s="82"/>
      <c r="J17" s="82"/>
      <c r="K17" s="223"/>
      <c r="L17" s="223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93"/>
      <c r="AF17" s="93"/>
      <c r="AG17" s="93"/>
      <c r="AH17" s="93"/>
      <c r="AI17" s="93"/>
      <c r="AJ17" s="93"/>
      <c r="AK17" s="93"/>
      <c r="AL17" s="93"/>
    </row>
    <row r="18" spans="1:38" ht="14.25" customHeight="1">
      <c r="A18" s="228" t="s">
        <v>214</v>
      </c>
      <c r="B18" s="5" t="s">
        <v>287</v>
      </c>
      <c r="C18" s="307" t="s">
        <v>426</v>
      </c>
      <c r="D18" s="236">
        <v>21570</v>
      </c>
      <c r="E18" s="320">
        <f>D18*'[1]Прил 5 Расчет стоим 1 чел.часа '!$C$14</f>
        <v>6736311</v>
      </c>
      <c r="F18" s="310">
        <f>E18/H5/12</f>
        <v>0.135</v>
      </c>
      <c r="G18" s="213">
        <f>F18*1.5</f>
        <v>0.203</v>
      </c>
      <c r="H18" s="213">
        <f>F18</f>
        <v>0.135</v>
      </c>
      <c r="I18" s="213"/>
      <c r="J18" s="213"/>
      <c r="K18" s="213"/>
      <c r="L18" s="224"/>
      <c r="M18" s="213">
        <f>F18</f>
        <v>0.135</v>
      </c>
      <c r="N18" s="213">
        <f>F18</f>
        <v>0.135</v>
      </c>
      <c r="O18" s="213">
        <f>F18</f>
        <v>0.135</v>
      </c>
      <c r="P18" s="213">
        <f>F18</f>
        <v>0.135</v>
      </c>
      <c r="Q18" s="213">
        <f>F18</f>
        <v>0.135</v>
      </c>
      <c r="R18" s="213">
        <f>F18</f>
        <v>0.135</v>
      </c>
      <c r="S18" s="213">
        <f>F18</f>
        <v>0.135</v>
      </c>
      <c r="T18" s="213">
        <f>F18</f>
        <v>0.135</v>
      </c>
      <c r="U18" s="213">
        <f>F18</f>
        <v>0.135</v>
      </c>
      <c r="V18" s="213">
        <f>F18</f>
        <v>0.135</v>
      </c>
      <c r="W18" s="213">
        <f>F18</f>
        <v>0.135</v>
      </c>
      <c r="X18" s="213">
        <f>F18</f>
        <v>0.135</v>
      </c>
      <c r="Y18" s="213">
        <f>F18</f>
        <v>0.135</v>
      </c>
      <c r="Z18" s="213">
        <f>F18</f>
        <v>0.135</v>
      </c>
      <c r="AA18" s="213">
        <f>F18</f>
        <v>0.135</v>
      </c>
      <c r="AB18" s="213">
        <f>F18</f>
        <v>0.135</v>
      </c>
      <c r="AC18" s="225">
        <f>F18</f>
        <v>0.135</v>
      </c>
      <c r="AD18" s="213">
        <f>F18</f>
        <v>0.135</v>
      </c>
      <c r="AE18" s="330"/>
      <c r="AF18" s="330"/>
      <c r="AG18" s="330"/>
      <c r="AH18" s="330"/>
      <c r="AI18" s="330"/>
      <c r="AJ18" s="330"/>
      <c r="AK18" s="330"/>
      <c r="AL18" s="330"/>
    </row>
    <row r="19" spans="1:38" ht="3.75" customHeight="1">
      <c r="A19" s="229"/>
      <c r="B19" s="7" t="s">
        <v>288</v>
      </c>
      <c r="C19" s="308"/>
      <c r="D19" s="237"/>
      <c r="E19" s="321"/>
      <c r="F19" s="311"/>
      <c r="G19" s="222"/>
      <c r="H19" s="222"/>
      <c r="I19" s="214"/>
      <c r="J19" s="214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330"/>
      <c r="AF19" s="330"/>
      <c r="AG19" s="330"/>
      <c r="AH19" s="330"/>
      <c r="AI19" s="330"/>
      <c r="AJ19" s="330"/>
      <c r="AK19" s="330"/>
      <c r="AL19" s="330"/>
    </row>
    <row r="20" spans="1:38" ht="3.75" customHeight="1">
      <c r="A20" s="229"/>
      <c r="B20" s="7" t="s">
        <v>433</v>
      </c>
      <c r="C20" s="308"/>
      <c r="D20" s="237"/>
      <c r="E20" s="321"/>
      <c r="F20" s="311"/>
      <c r="G20" s="222"/>
      <c r="H20" s="222"/>
      <c r="I20" s="214"/>
      <c r="J20" s="214"/>
      <c r="K20" s="222"/>
      <c r="L20" s="222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2"/>
      <c r="AD20" s="223"/>
      <c r="AE20" s="330"/>
      <c r="AF20" s="330"/>
      <c r="AG20" s="330"/>
      <c r="AH20" s="330"/>
      <c r="AI20" s="330"/>
      <c r="AJ20" s="330"/>
      <c r="AK20" s="330"/>
      <c r="AL20" s="330"/>
    </row>
    <row r="21" spans="1:38" ht="9" customHeight="1" hidden="1">
      <c r="A21" s="229"/>
      <c r="B21" s="7" t="s">
        <v>469</v>
      </c>
      <c r="C21" s="309"/>
      <c r="D21" s="238"/>
      <c r="E21" s="322"/>
      <c r="F21" s="312"/>
      <c r="G21" s="223"/>
      <c r="H21" s="223"/>
      <c r="I21" s="82"/>
      <c r="J21" s="82"/>
      <c r="K21" s="223"/>
      <c r="L21" s="223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223"/>
      <c r="AD21" s="49"/>
      <c r="AE21" s="93"/>
      <c r="AF21" s="93"/>
      <c r="AG21" s="93"/>
      <c r="AH21" s="93"/>
      <c r="AI21" s="93"/>
      <c r="AJ21" s="93"/>
      <c r="AK21" s="93"/>
      <c r="AL21" s="93"/>
    </row>
    <row r="22" spans="1:38" ht="57">
      <c r="A22" s="230"/>
      <c r="B22" s="7" t="s">
        <v>434</v>
      </c>
      <c r="C22" s="22" t="s">
        <v>427</v>
      </c>
      <c r="D22" s="18">
        <v>54458</v>
      </c>
      <c r="E22" s="18">
        <f>D22*'[1]Прил 5 Расчет стоим 1 чел.часа '!$B$14</f>
        <v>13312258</v>
      </c>
      <c r="F22" s="50">
        <f>E22/H5/12</f>
        <v>0.266</v>
      </c>
      <c r="G22" s="51">
        <f>F22*1.5</f>
        <v>0.399</v>
      </c>
      <c r="H22" s="51">
        <f>F22</f>
        <v>0.266</v>
      </c>
      <c r="I22" s="51"/>
      <c r="J22" s="51"/>
      <c r="K22" s="49"/>
      <c r="L22" s="49"/>
      <c r="M22" s="51">
        <f>F22</f>
        <v>0.266</v>
      </c>
      <c r="N22" s="51">
        <f>F22</f>
        <v>0.266</v>
      </c>
      <c r="O22" s="51">
        <f>F22</f>
        <v>0.266</v>
      </c>
      <c r="P22" s="51">
        <f>F22</f>
        <v>0.266</v>
      </c>
      <c r="Q22" s="51">
        <f>F22</f>
        <v>0.266</v>
      </c>
      <c r="R22" s="51">
        <f>F22</f>
        <v>0.266</v>
      </c>
      <c r="S22" s="51">
        <f>F22</f>
        <v>0.266</v>
      </c>
      <c r="T22" s="51">
        <f>F22</f>
        <v>0.266</v>
      </c>
      <c r="U22" s="51">
        <f>F22</f>
        <v>0.266</v>
      </c>
      <c r="V22" s="51">
        <f>F22</f>
        <v>0.266</v>
      </c>
      <c r="W22" s="51">
        <f>F22</f>
        <v>0.266</v>
      </c>
      <c r="X22" s="51">
        <f>F22</f>
        <v>0.266</v>
      </c>
      <c r="Y22" s="51">
        <f>F22</f>
        <v>0.266</v>
      </c>
      <c r="Z22" s="51">
        <f>F22</f>
        <v>0.266</v>
      </c>
      <c r="AA22" s="51">
        <f>F22</f>
        <v>0.266</v>
      </c>
      <c r="AB22" s="51">
        <f>F22</f>
        <v>0.266</v>
      </c>
      <c r="AC22" s="51">
        <f>F22</f>
        <v>0.266</v>
      </c>
      <c r="AD22" s="51">
        <f>F22</f>
        <v>0.266</v>
      </c>
      <c r="AE22" s="93"/>
      <c r="AF22" s="93"/>
      <c r="AG22" s="93"/>
      <c r="AH22" s="93"/>
      <c r="AI22" s="93"/>
      <c r="AJ22" s="93"/>
      <c r="AK22" s="93"/>
      <c r="AL22" s="93"/>
    </row>
    <row r="23" spans="1:38" ht="16.5" customHeight="1">
      <c r="A23" s="228" t="s">
        <v>215</v>
      </c>
      <c r="B23" s="6" t="s">
        <v>289</v>
      </c>
      <c r="C23" s="323" t="s">
        <v>426</v>
      </c>
      <c r="D23" s="236">
        <v>116385</v>
      </c>
      <c r="E23" s="236">
        <f>D23*'[1]Прил 5 Расчет стоим 1 чел.часа '!$C$14</f>
        <v>36347036</v>
      </c>
      <c r="F23" s="239">
        <f>E23/H5/12</f>
        <v>0.728</v>
      </c>
      <c r="G23" s="225">
        <f>F23*1.5</f>
        <v>1.092</v>
      </c>
      <c r="H23" s="225">
        <f>F23</f>
        <v>0.728</v>
      </c>
      <c r="I23" s="225">
        <f>F23</f>
        <v>0.728</v>
      </c>
      <c r="J23" s="225">
        <f>F23</f>
        <v>0.728</v>
      </c>
      <c r="K23" s="225">
        <f>F23</f>
        <v>0.728</v>
      </c>
      <c r="L23" s="225">
        <f>F23</f>
        <v>0.728</v>
      </c>
      <c r="M23" s="225">
        <f>F23</f>
        <v>0.728</v>
      </c>
      <c r="N23" s="225">
        <f>F23</f>
        <v>0.728</v>
      </c>
      <c r="O23" s="225">
        <f>F23</f>
        <v>0.728</v>
      </c>
      <c r="P23" s="225">
        <f>F23</f>
        <v>0.728</v>
      </c>
      <c r="Q23" s="225">
        <f>F23</f>
        <v>0.728</v>
      </c>
      <c r="R23" s="225">
        <f>F23</f>
        <v>0.728</v>
      </c>
      <c r="S23" s="225">
        <f>F23</f>
        <v>0.728</v>
      </c>
      <c r="T23" s="225">
        <f>F23</f>
        <v>0.728</v>
      </c>
      <c r="U23" s="225">
        <f>F23</f>
        <v>0.728</v>
      </c>
      <c r="V23" s="225">
        <f>F23</f>
        <v>0.728</v>
      </c>
      <c r="W23" s="225">
        <f>F23</f>
        <v>0.728</v>
      </c>
      <c r="X23" s="225">
        <f>F23</f>
        <v>0.728</v>
      </c>
      <c r="Y23" s="225">
        <f>F23</f>
        <v>0.728</v>
      </c>
      <c r="Z23" s="225">
        <f>F23</f>
        <v>0.728</v>
      </c>
      <c r="AA23" s="225">
        <f>F23</f>
        <v>0.728</v>
      </c>
      <c r="AB23" s="225">
        <f>F23</f>
        <v>0.728</v>
      </c>
      <c r="AC23" s="225">
        <f>F23</f>
        <v>0.728</v>
      </c>
      <c r="AD23" s="225">
        <f>F23</f>
        <v>0.728</v>
      </c>
      <c r="AE23" s="281"/>
      <c r="AF23" s="281"/>
      <c r="AG23" s="281"/>
      <c r="AH23" s="281"/>
      <c r="AI23" s="281"/>
      <c r="AJ23" s="281"/>
      <c r="AK23" s="281"/>
      <c r="AL23" s="281"/>
    </row>
    <row r="24" spans="1:38" ht="25.5" customHeight="1">
      <c r="A24" s="229"/>
      <c r="B24" s="5" t="s">
        <v>290</v>
      </c>
      <c r="C24" s="324"/>
      <c r="D24" s="237"/>
      <c r="E24" s="237"/>
      <c r="F24" s="240"/>
      <c r="G24" s="222"/>
      <c r="H24" s="222"/>
      <c r="I24" s="233"/>
      <c r="J24" s="233"/>
      <c r="K24" s="222"/>
      <c r="L24" s="222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83"/>
      <c r="AF24" s="283"/>
      <c r="AG24" s="283"/>
      <c r="AH24" s="283"/>
      <c r="AI24" s="283"/>
      <c r="AJ24" s="283"/>
      <c r="AK24" s="283"/>
      <c r="AL24" s="283"/>
    </row>
    <row r="25" spans="1:38" ht="57" customHeight="1" hidden="1">
      <c r="A25" s="229"/>
      <c r="B25" s="6" t="s">
        <v>291</v>
      </c>
      <c r="C25" s="324"/>
      <c r="D25" s="237"/>
      <c r="E25" s="237"/>
      <c r="F25" s="240"/>
      <c r="G25" s="222"/>
      <c r="H25" s="222"/>
      <c r="I25" s="81"/>
      <c r="J25" s="81"/>
      <c r="K25" s="222"/>
      <c r="L25" s="222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93"/>
      <c r="AF25" s="93"/>
      <c r="AG25" s="93"/>
      <c r="AH25" s="93"/>
      <c r="AI25" s="93"/>
      <c r="AJ25" s="93"/>
      <c r="AK25" s="93"/>
      <c r="AL25" s="93"/>
    </row>
    <row r="26" spans="1:38" ht="114" customHeight="1" hidden="1">
      <c r="A26" s="229"/>
      <c r="B26" s="6" t="s">
        <v>292</v>
      </c>
      <c r="C26" s="324"/>
      <c r="D26" s="237"/>
      <c r="E26" s="237"/>
      <c r="F26" s="240"/>
      <c r="G26" s="222"/>
      <c r="H26" s="222"/>
      <c r="I26" s="81"/>
      <c r="J26" s="81"/>
      <c r="K26" s="222"/>
      <c r="L26" s="222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93"/>
      <c r="AF26" s="93"/>
      <c r="AG26" s="93"/>
      <c r="AH26" s="93"/>
      <c r="AI26" s="93"/>
      <c r="AJ26" s="93"/>
      <c r="AK26" s="93"/>
      <c r="AL26" s="93"/>
    </row>
    <row r="27" spans="1:38" ht="114" customHeight="1" hidden="1">
      <c r="A27" s="229"/>
      <c r="B27" s="7" t="s">
        <v>293</v>
      </c>
      <c r="C27" s="324"/>
      <c r="D27" s="237"/>
      <c r="E27" s="237"/>
      <c r="F27" s="240"/>
      <c r="G27" s="222"/>
      <c r="H27" s="222"/>
      <c r="I27" s="81"/>
      <c r="J27" s="81"/>
      <c r="K27" s="222"/>
      <c r="L27" s="222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93"/>
      <c r="AF27" s="93"/>
      <c r="AG27" s="93"/>
      <c r="AH27" s="93"/>
      <c r="AI27" s="93"/>
      <c r="AJ27" s="93"/>
      <c r="AK27" s="93"/>
      <c r="AL27" s="93"/>
    </row>
    <row r="28" spans="1:38" ht="42.75" customHeight="1" hidden="1">
      <c r="A28" s="229"/>
      <c r="B28" s="7" t="s">
        <v>294</v>
      </c>
      <c r="C28" s="324"/>
      <c r="D28" s="237"/>
      <c r="E28" s="237"/>
      <c r="F28" s="240"/>
      <c r="G28" s="222"/>
      <c r="H28" s="222"/>
      <c r="I28" s="81"/>
      <c r="J28" s="81"/>
      <c r="K28" s="222"/>
      <c r="L28" s="222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93"/>
      <c r="AF28" s="93"/>
      <c r="AG28" s="93"/>
      <c r="AH28" s="93"/>
      <c r="AI28" s="93"/>
      <c r="AJ28" s="93"/>
      <c r="AK28" s="93"/>
      <c r="AL28" s="93"/>
    </row>
    <row r="29" spans="1:38" ht="42.75" customHeight="1" hidden="1">
      <c r="A29" s="230"/>
      <c r="B29" s="7" t="s">
        <v>470</v>
      </c>
      <c r="C29" s="325"/>
      <c r="D29" s="238"/>
      <c r="E29" s="238"/>
      <c r="F29" s="241"/>
      <c r="G29" s="223"/>
      <c r="H29" s="223"/>
      <c r="I29" s="82"/>
      <c r="J29" s="82"/>
      <c r="K29" s="223"/>
      <c r="L29" s="223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93"/>
      <c r="AF29" s="93"/>
      <c r="AG29" s="93"/>
      <c r="AH29" s="93"/>
      <c r="AI29" s="93"/>
      <c r="AJ29" s="93"/>
      <c r="AK29" s="93"/>
      <c r="AL29" s="93"/>
    </row>
    <row r="30" spans="1:38" ht="35.25" customHeight="1">
      <c r="A30" s="228" t="s">
        <v>216</v>
      </c>
      <c r="B30" s="5" t="s">
        <v>295</v>
      </c>
      <c r="C30" s="307" t="s">
        <v>426</v>
      </c>
      <c r="D30" s="236">
        <v>48708</v>
      </c>
      <c r="E30" s="236">
        <f>D30*'[1]Прил 5 Расчет стоим 1 чел.часа '!$C$14</f>
        <v>15211508</v>
      </c>
      <c r="F30" s="310">
        <f>E30/H5/12</f>
        <v>0.305</v>
      </c>
      <c r="G30" s="213">
        <f>F30*1.5</f>
        <v>0.458</v>
      </c>
      <c r="H30" s="213">
        <f>F30</f>
        <v>0.305</v>
      </c>
      <c r="I30" s="213">
        <f>F30</f>
        <v>0.305</v>
      </c>
      <c r="J30" s="213">
        <f>F30</f>
        <v>0.305</v>
      </c>
      <c r="K30" s="213">
        <f>F30*2</f>
        <v>0.61</v>
      </c>
      <c r="L30" s="213">
        <f>G30*2</f>
        <v>0.916</v>
      </c>
      <c r="M30" s="213">
        <f>F30</f>
        <v>0.305</v>
      </c>
      <c r="N30" s="213">
        <f>F30</f>
        <v>0.305</v>
      </c>
      <c r="O30" s="213">
        <f>F30</f>
        <v>0.305</v>
      </c>
      <c r="P30" s="213">
        <f>F30</f>
        <v>0.305</v>
      </c>
      <c r="Q30" s="213">
        <f>F30</f>
        <v>0.305</v>
      </c>
      <c r="R30" s="213">
        <f>F30</f>
        <v>0.305</v>
      </c>
      <c r="S30" s="326">
        <f>F30</f>
        <v>0.305</v>
      </c>
      <c r="T30" s="213">
        <f>F30</f>
        <v>0.305</v>
      </c>
      <c r="U30" s="213">
        <f>F30</f>
        <v>0.305</v>
      </c>
      <c r="V30" s="213">
        <f>F30</f>
        <v>0.305</v>
      </c>
      <c r="W30" s="213">
        <f>F30</f>
        <v>0.305</v>
      </c>
      <c r="X30" s="213">
        <f>F30</f>
        <v>0.305</v>
      </c>
      <c r="Y30" s="213">
        <f>F30</f>
        <v>0.305</v>
      </c>
      <c r="Z30" s="213">
        <f>F30</f>
        <v>0.305</v>
      </c>
      <c r="AA30" s="213">
        <f>F30</f>
        <v>0.305</v>
      </c>
      <c r="AB30" s="213">
        <f>F30</f>
        <v>0.305</v>
      </c>
      <c r="AC30" s="213">
        <f>F30</f>
        <v>0.305</v>
      </c>
      <c r="AD30" s="213">
        <f>F30</f>
        <v>0.305</v>
      </c>
      <c r="AE30" s="281"/>
      <c r="AF30" s="281"/>
      <c r="AG30" s="281"/>
      <c r="AH30" s="281"/>
      <c r="AI30" s="281"/>
      <c r="AJ30" s="281"/>
      <c r="AK30" s="281"/>
      <c r="AL30" s="281"/>
    </row>
    <row r="31" spans="1:38" ht="17.25" customHeight="1">
      <c r="A31" s="229"/>
      <c r="B31" s="6" t="s">
        <v>296</v>
      </c>
      <c r="C31" s="308"/>
      <c r="D31" s="237"/>
      <c r="E31" s="237"/>
      <c r="F31" s="311"/>
      <c r="G31" s="222"/>
      <c r="H31" s="222"/>
      <c r="I31" s="214"/>
      <c r="J31" s="214"/>
      <c r="K31" s="222"/>
      <c r="L31" s="222"/>
      <c r="M31" s="223"/>
      <c r="N31" s="223"/>
      <c r="O31" s="223"/>
      <c r="P31" s="223"/>
      <c r="Q31" s="215"/>
      <c r="R31" s="215"/>
      <c r="S31" s="327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83"/>
      <c r="AF31" s="283"/>
      <c r="AG31" s="283"/>
      <c r="AH31" s="283"/>
      <c r="AI31" s="283"/>
      <c r="AJ31" s="283"/>
      <c r="AK31" s="283"/>
      <c r="AL31" s="283"/>
    </row>
    <row r="32" spans="1:38" ht="18.75" hidden="1">
      <c r="A32" s="229"/>
      <c r="B32" s="6" t="s">
        <v>297</v>
      </c>
      <c r="C32" s="308"/>
      <c r="D32" s="237"/>
      <c r="E32" s="237"/>
      <c r="F32" s="311"/>
      <c r="G32" s="222"/>
      <c r="H32" s="222"/>
      <c r="I32" s="81"/>
      <c r="J32" s="81"/>
      <c r="K32" s="222"/>
      <c r="L32" s="222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93"/>
      <c r="AF32" s="93"/>
      <c r="AG32" s="93"/>
      <c r="AH32" s="93"/>
      <c r="AI32" s="93"/>
      <c r="AJ32" s="93"/>
      <c r="AK32" s="93"/>
      <c r="AL32" s="93"/>
    </row>
    <row r="33" spans="1:38" ht="99.75" hidden="1">
      <c r="A33" s="229"/>
      <c r="B33" s="9" t="s">
        <v>298</v>
      </c>
      <c r="C33" s="308"/>
      <c r="D33" s="237"/>
      <c r="E33" s="237"/>
      <c r="F33" s="311"/>
      <c r="G33" s="222"/>
      <c r="H33" s="222"/>
      <c r="I33" s="81"/>
      <c r="J33" s="81"/>
      <c r="K33" s="222"/>
      <c r="L33" s="222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93"/>
      <c r="AF33" s="93"/>
      <c r="AG33" s="93"/>
      <c r="AH33" s="93"/>
      <c r="AI33" s="93"/>
      <c r="AJ33" s="93"/>
      <c r="AK33" s="93"/>
      <c r="AL33" s="93"/>
    </row>
    <row r="34" spans="1:38" ht="28.5" hidden="1">
      <c r="A34" s="229"/>
      <c r="B34" s="9" t="s">
        <v>299</v>
      </c>
      <c r="C34" s="308"/>
      <c r="D34" s="237"/>
      <c r="E34" s="237"/>
      <c r="F34" s="311"/>
      <c r="G34" s="222"/>
      <c r="H34" s="222"/>
      <c r="I34" s="81"/>
      <c r="J34" s="81"/>
      <c r="K34" s="222"/>
      <c r="L34" s="222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93"/>
      <c r="AF34" s="93"/>
      <c r="AG34" s="93"/>
      <c r="AH34" s="93"/>
      <c r="AI34" s="93"/>
      <c r="AJ34" s="93"/>
      <c r="AK34" s="93"/>
      <c r="AL34" s="93"/>
    </row>
    <row r="35" spans="1:38" ht="42.75" hidden="1">
      <c r="A35" s="229"/>
      <c r="B35" s="6" t="s">
        <v>300</v>
      </c>
      <c r="C35" s="308"/>
      <c r="D35" s="237"/>
      <c r="E35" s="237"/>
      <c r="F35" s="311"/>
      <c r="G35" s="222"/>
      <c r="H35" s="222"/>
      <c r="I35" s="81"/>
      <c r="J35" s="81"/>
      <c r="K35" s="222"/>
      <c r="L35" s="222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93"/>
      <c r="AF35" s="93"/>
      <c r="AG35" s="93"/>
      <c r="AH35" s="93"/>
      <c r="AI35" s="93"/>
      <c r="AJ35" s="93"/>
      <c r="AK35" s="93"/>
      <c r="AL35" s="93"/>
    </row>
    <row r="36" spans="1:38" ht="42.75" hidden="1">
      <c r="A36" s="229"/>
      <c r="B36" s="5" t="s">
        <v>301</v>
      </c>
      <c r="C36" s="308"/>
      <c r="D36" s="237"/>
      <c r="E36" s="237"/>
      <c r="F36" s="311"/>
      <c r="G36" s="222"/>
      <c r="H36" s="222"/>
      <c r="I36" s="81"/>
      <c r="J36" s="81"/>
      <c r="K36" s="222"/>
      <c r="L36" s="222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93"/>
      <c r="AF36" s="93"/>
      <c r="AG36" s="93"/>
      <c r="AH36" s="93"/>
      <c r="AI36" s="93"/>
      <c r="AJ36" s="93"/>
      <c r="AK36" s="93"/>
      <c r="AL36" s="93"/>
    </row>
    <row r="37" spans="1:38" ht="114" hidden="1">
      <c r="A37" s="229"/>
      <c r="B37" s="5" t="s">
        <v>302</v>
      </c>
      <c r="C37" s="308"/>
      <c r="D37" s="237"/>
      <c r="E37" s="237"/>
      <c r="F37" s="311"/>
      <c r="G37" s="222"/>
      <c r="H37" s="222"/>
      <c r="I37" s="81"/>
      <c r="J37" s="81"/>
      <c r="K37" s="222"/>
      <c r="L37" s="222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93"/>
      <c r="AF37" s="93"/>
      <c r="AG37" s="93"/>
      <c r="AH37" s="93"/>
      <c r="AI37" s="93"/>
      <c r="AJ37" s="93"/>
      <c r="AK37" s="93"/>
      <c r="AL37" s="93"/>
    </row>
    <row r="38" spans="1:38" ht="42.75" hidden="1">
      <c r="A38" s="229"/>
      <c r="B38" s="5" t="s">
        <v>303</v>
      </c>
      <c r="C38" s="308"/>
      <c r="D38" s="237"/>
      <c r="E38" s="237"/>
      <c r="F38" s="311"/>
      <c r="G38" s="222"/>
      <c r="H38" s="222"/>
      <c r="I38" s="81"/>
      <c r="J38" s="81"/>
      <c r="K38" s="222"/>
      <c r="L38" s="222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93"/>
      <c r="AF38" s="93"/>
      <c r="AG38" s="93"/>
      <c r="AH38" s="93"/>
      <c r="AI38" s="93"/>
      <c r="AJ38" s="93"/>
      <c r="AK38" s="93"/>
      <c r="AL38" s="93"/>
    </row>
    <row r="39" spans="1:38" ht="57" hidden="1">
      <c r="A39" s="230"/>
      <c r="B39" s="5" t="s">
        <v>304</v>
      </c>
      <c r="C39" s="309"/>
      <c r="D39" s="238"/>
      <c r="E39" s="238"/>
      <c r="F39" s="312"/>
      <c r="G39" s="223"/>
      <c r="H39" s="223"/>
      <c r="I39" s="82"/>
      <c r="J39" s="82"/>
      <c r="K39" s="223"/>
      <c r="L39" s="223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93"/>
      <c r="AF39" s="93"/>
      <c r="AG39" s="93"/>
      <c r="AH39" s="93"/>
      <c r="AI39" s="93"/>
      <c r="AJ39" s="93"/>
      <c r="AK39" s="93"/>
      <c r="AL39" s="93"/>
    </row>
    <row r="40" spans="1:38" ht="51" customHeight="1">
      <c r="A40" s="234" t="s">
        <v>217</v>
      </c>
      <c r="B40" s="9" t="s">
        <v>305</v>
      </c>
      <c r="C40" s="271" t="s">
        <v>426</v>
      </c>
      <c r="D40" s="273">
        <v>1570</v>
      </c>
      <c r="E40" s="273">
        <f>D40*'[1]Прил 5 Расчет стоим 1 чел.часа '!$C$14</f>
        <v>490311</v>
      </c>
      <c r="F40" s="310">
        <f>E40/H5/12</f>
        <v>0.01</v>
      </c>
      <c r="G40" s="213">
        <f>F40*1.5</f>
        <v>0.015</v>
      </c>
      <c r="H40" s="213">
        <f>F40</f>
        <v>0.01</v>
      </c>
      <c r="I40" s="80"/>
      <c r="J40" s="80"/>
      <c r="K40" s="213"/>
      <c r="L40" s="213"/>
      <c r="M40" s="213">
        <f>F40</f>
        <v>0.01</v>
      </c>
      <c r="N40" s="213">
        <f>F40</f>
        <v>0.01</v>
      </c>
      <c r="O40" s="213">
        <f>F40</f>
        <v>0.01</v>
      </c>
      <c r="P40" s="213">
        <f>F40</f>
        <v>0.01</v>
      </c>
      <c r="Q40" s="213">
        <f>F40</f>
        <v>0.01</v>
      </c>
      <c r="R40" s="213">
        <f>F40</f>
        <v>0.01</v>
      </c>
      <c r="S40" s="213">
        <f>F40</f>
        <v>0.01</v>
      </c>
      <c r="T40" s="213">
        <f>F40</f>
        <v>0.01</v>
      </c>
      <c r="U40" s="213">
        <f>F40</f>
        <v>0.01</v>
      </c>
      <c r="V40" s="213">
        <f>F40</f>
        <v>0.01</v>
      </c>
      <c r="W40" s="213">
        <f>F40</f>
        <v>0.01</v>
      </c>
      <c r="X40" s="213">
        <f>F40</f>
        <v>0.01</v>
      </c>
      <c r="Y40" s="213">
        <f>F40</f>
        <v>0.01</v>
      </c>
      <c r="Z40" s="213">
        <f>F40</f>
        <v>0.01</v>
      </c>
      <c r="AA40" s="213">
        <f>F40</f>
        <v>0.01</v>
      </c>
      <c r="AB40" s="213">
        <f>F40</f>
        <v>0.01</v>
      </c>
      <c r="AC40" s="328">
        <f>F40</f>
        <v>0.01</v>
      </c>
      <c r="AD40" s="328">
        <f>F40</f>
        <v>0.01</v>
      </c>
      <c r="AE40" s="93"/>
      <c r="AF40" s="93"/>
      <c r="AG40" s="93"/>
      <c r="AH40" s="93"/>
      <c r="AI40" s="93"/>
      <c r="AJ40" s="93"/>
      <c r="AK40" s="93"/>
      <c r="AL40" s="93"/>
    </row>
    <row r="41" spans="1:38" ht="26.25" customHeight="1" hidden="1">
      <c r="A41" s="245"/>
      <c r="B41" s="9" t="s">
        <v>306</v>
      </c>
      <c r="C41" s="272"/>
      <c r="D41" s="274"/>
      <c r="E41" s="274"/>
      <c r="F41" s="311"/>
      <c r="G41" s="222"/>
      <c r="H41" s="222"/>
      <c r="I41" s="81"/>
      <c r="J41" s="81"/>
      <c r="K41" s="222"/>
      <c r="L41" s="222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329"/>
      <c r="AD41" s="329"/>
      <c r="AE41" s="93"/>
      <c r="AF41" s="93"/>
      <c r="AG41" s="93"/>
      <c r="AH41" s="93"/>
      <c r="AI41" s="93"/>
      <c r="AJ41" s="93"/>
      <c r="AK41" s="93"/>
      <c r="AL41" s="93"/>
    </row>
    <row r="42" spans="1:38" ht="57" hidden="1">
      <c r="A42" s="245"/>
      <c r="B42" s="9" t="s">
        <v>307</v>
      </c>
      <c r="C42" s="272"/>
      <c r="D42" s="274"/>
      <c r="E42" s="274"/>
      <c r="F42" s="311"/>
      <c r="G42" s="222"/>
      <c r="H42" s="222"/>
      <c r="I42" s="81"/>
      <c r="J42" s="81"/>
      <c r="K42" s="222"/>
      <c r="L42" s="222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93"/>
      <c r="AF42" s="93"/>
      <c r="AG42" s="93"/>
      <c r="AH42" s="93"/>
      <c r="AI42" s="93"/>
      <c r="AJ42" s="93"/>
      <c r="AK42" s="93"/>
      <c r="AL42" s="93"/>
    </row>
    <row r="43" spans="1:38" ht="71.25" hidden="1">
      <c r="A43" s="245"/>
      <c r="B43" s="9" t="s">
        <v>308</v>
      </c>
      <c r="C43" s="272"/>
      <c r="D43" s="274"/>
      <c r="E43" s="274"/>
      <c r="F43" s="311"/>
      <c r="G43" s="222"/>
      <c r="H43" s="222"/>
      <c r="I43" s="81"/>
      <c r="J43" s="81"/>
      <c r="K43" s="222"/>
      <c r="L43" s="222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93"/>
      <c r="AF43" s="93"/>
      <c r="AG43" s="93"/>
      <c r="AH43" s="93"/>
      <c r="AI43" s="93"/>
      <c r="AJ43" s="93"/>
      <c r="AK43" s="93"/>
      <c r="AL43" s="93"/>
    </row>
    <row r="44" spans="1:38" ht="42.75" hidden="1">
      <c r="A44" s="245"/>
      <c r="B44" s="9" t="s">
        <v>309</v>
      </c>
      <c r="C44" s="272"/>
      <c r="D44" s="274"/>
      <c r="E44" s="274"/>
      <c r="F44" s="311"/>
      <c r="G44" s="222"/>
      <c r="H44" s="222"/>
      <c r="I44" s="81"/>
      <c r="J44" s="81"/>
      <c r="K44" s="222"/>
      <c r="L44" s="222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93"/>
      <c r="AF44" s="93"/>
      <c r="AG44" s="93"/>
      <c r="AH44" s="93"/>
      <c r="AI44" s="93"/>
      <c r="AJ44" s="93"/>
      <c r="AK44" s="93"/>
      <c r="AL44" s="93"/>
    </row>
    <row r="45" spans="1:38" ht="42.75" hidden="1">
      <c r="A45" s="245"/>
      <c r="B45" s="9" t="s">
        <v>310</v>
      </c>
      <c r="C45" s="272"/>
      <c r="D45" s="274"/>
      <c r="E45" s="274"/>
      <c r="F45" s="311"/>
      <c r="G45" s="222"/>
      <c r="H45" s="222"/>
      <c r="I45" s="81"/>
      <c r="J45" s="81"/>
      <c r="K45" s="222"/>
      <c r="L45" s="222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93"/>
      <c r="AF45" s="93"/>
      <c r="AG45" s="93"/>
      <c r="AH45" s="93"/>
      <c r="AI45" s="93"/>
      <c r="AJ45" s="93"/>
      <c r="AK45" s="93"/>
      <c r="AL45" s="93"/>
    </row>
    <row r="46" spans="1:38" ht="114" hidden="1">
      <c r="A46" s="235"/>
      <c r="B46" s="9" t="s">
        <v>311</v>
      </c>
      <c r="C46" s="302"/>
      <c r="D46" s="295"/>
      <c r="E46" s="295"/>
      <c r="F46" s="312"/>
      <c r="G46" s="223"/>
      <c r="H46" s="223"/>
      <c r="I46" s="82"/>
      <c r="J46" s="82"/>
      <c r="K46" s="223"/>
      <c r="L46" s="223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93"/>
      <c r="AF46" s="93"/>
      <c r="AG46" s="93"/>
      <c r="AH46" s="93"/>
      <c r="AI46" s="93"/>
      <c r="AJ46" s="93"/>
      <c r="AK46" s="93"/>
      <c r="AL46" s="93"/>
    </row>
    <row r="47" spans="1:38" ht="39" customHeight="1" hidden="1">
      <c r="A47" s="228" t="s">
        <v>218</v>
      </c>
      <c r="B47" s="5" t="s">
        <v>312</v>
      </c>
      <c r="C47" s="307" t="s">
        <v>426</v>
      </c>
      <c r="D47" s="236">
        <v>10785</v>
      </c>
      <c r="E47" s="236">
        <f>D47*'[1]Прил 5 Расчет стоим 1 чел.часа '!$C$14</f>
        <v>3368156</v>
      </c>
      <c r="F47" s="310">
        <f>E47/H5/12</f>
        <v>0.067</v>
      </c>
      <c r="G47" s="213">
        <f>F47*1.5</f>
        <v>0.101</v>
      </c>
      <c r="H47" s="213">
        <f>F47</f>
        <v>0.067</v>
      </c>
      <c r="I47" s="80"/>
      <c r="J47" s="80"/>
      <c r="K47" s="213">
        <f>F47</f>
        <v>0.067</v>
      </c>
      <c r="L47" s="213">
        <f>F47</f>
        <v>0.067</v>
      </c>
      <c r="M47" s="213">
        <f>F47</f>
        <v>0.067</v>
      </c>
      <c r="N47" s="213">
        <f>F47</f>
        <v>0.067</v>
      </c>
      <c r="O47" s="213">
        <f>F47</f>
        <v>0.067</v>
      </c>
      <c r="P47" s="213">
        <f>F47</f>
        <v>0.067</v>
      </c>
      <c r="Q47" s="213">
        <f>F47</f>
        <v>0.067</v>
      </c>
      <c r="R47" s="213">
        <f>F47</f>
        <v>0.067</v>
      </c>
      <c r="S47" s="213">
        <f>F47</f>
        <v>0.067</v>
      </c>
      <c r="T47" s="213">
        <f>F47</f>
        <v>0.067</v>
      </c>
      <c r="U47" s="213">
        <f>F47</f>
        <v>0.067</v>
      </c>
      <c r="V47" s="213">
        <f>F47</f>
        <v>0.067</v>
      </c>
      <c r="W47" s="213">
        <f>F47</f>
        <v>0.067</v>
      </c>
      <c r="X47" s="213">
        <f>F47</f>
        <v>0.067</v>
      </c>
      <c r="Y47" s="213">
        <f>F47</f>
        <v>0.067</v>
      </c>
      <c r="Z47" s="213">
        <f>F47</f>
        <v>0.067</v>
      </c>
      <c r="AA47" s="213">
        <f>F47</f>
        <v>0.067</v>
      </c>
      <c r="AB47" s="213">
        <f>F47</f>
        <v>0.067</v>
      </c>
      <c r="AC47" s="213">
        <f>F47</f>
        <v>0.067</v>
      </c>
      <c r="AD47" s="213">
        <f>F47</f>
        <v>0.067</v>
      </c>
      <c r="AE47" s="93"/>
      <c r="AF47" s="93"/>
      <c r="AG47" s="93"/>
      <c r="AH47" s="93"/>
      <c r="AI47" s="93"/>
      <c r="AJ47" s="93"/>
      <c r="AK47" s="93"/>
      <c r="AL47" s="93"/>
    </row>
    <row r="48" spans="1:38" ht="46.5" customHeight="1">
      <c r="A48" s="229"/>
      <c r="B48" s="5" t="s">
        <v>313</v>
      </c>
      <c r="C48" s="308"/>
      <c r="D48" s="237"/>
      <c r="E48" s="237"/>
      <c r="F48" s="311"/>
      <c r="G48" s="222"/>
      <c r="H48" s="222"/>
      <c r="I48" s="83">
        <f>F47</f>
        <v>0.067</v>
      </c>
      <c r="J48" s="83">
        <f>F47</f>
        <v>0.067</v>
      </c>
      <c r="K48" s="222"/>
      <c r="L48" s="222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93"/>
      <c r="AF48" s="93"/>
      <c r="AG48" s="93"/>
      <c r="AH48" s="93"/>
      <c r="AI48" s="93"/>
      <c r="AJ48" s="93"/>
      <c r="AK48" s="93"/>
      <c r="AL48" s="93"/>
    </row>
    <row r="49" spans="1:38" ht="42.75" hidden="1">
      <c r="A49" s="229"/>
      <c r="B49" s="9" t="s">
        <v>314</v>
      </c>
      <c r="C49" s="308"/>
      <c r="D49" s="237"/>
      <c r="E49" s="237"/>
      <c r="F49" s="311"/>
      <c r="G49" s="222"/>
      <c r="H49" s="222"/>
      <c r="I49" s="81"/>
      <c r="J49" s="81"/>
      <c r="K49" s="222"/>
      <c r="L49" s="222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93"/>
      <c r="AF49" s="93"/>
      <c r="AG49" s="93"/>
      <c r="AH49" s="93"/>
      <c r="AI49" s="93"/>
      <c r="AJ49" s="93"/>
      <c r="AK49" s="93"/>
      <c r="AL49" s="93"/>
    </row>
    <row r="50" spans="1:38" ht="85.5" hidden="1">
      <c r="A50" s="230"/>
      <c r="B50" s="5" t="s">
        <v>315</v>
      </c>
      <c r="C50" s="309"/>
      <c r="D50" s="238"/>
      <c r="E50" s="238"/>
      <c r="F50" s="312"/>
      <c r="G50" s="223"/>
      <c r="H50" s="223"/>
      <c r="I50" s="82"/>
      <c r="J50" s="82"/>
      <c r="K50" s="223"/>
      <c r="L50" s="223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93"/>
      <c r="AF50" s="93"/>
      <c r="AG50" s="93"/>
      <c r="AH50" s="93"/>
      <c r="AI50" s="93"/>
      <c r="AJ50" s="93"/>
      <c r="AK50" s="93"/>
      <c r="AL50" s="93"/>
    </row>
    <row r="51" spans="1:38" ht="27" customHeight="1">
      <c r="A51" s="228" t="s">
        <v>219</v>
      </c>
      <c r="B51" s="5" t="s">
        <v>448</v>
      </c>
      <c r="C51" s="307" t="s">
        <v>426</v>
      </c>
      <c r="D51" s="236">
        <v>107487</v>
      </c>
      <c r="E51" s="236">
        <f>D51*'[1]Прил 5 Расчет стоим 1 чел.часа '!$C$14</f>
        <v>33568190</v>
      </c>
      <c r="F51" s="310">
        <f>E51/H5/12</f>
        <v>0.672</v>
      </c>
      <c r="G51" s="213">
        <f>F51*1.5</f>
        <v>1.008</v>
      </c>
      <c r="H51" s="213">
        <f>F51</f>
        <v>0.672</v>
      </c>
      <c r="I51" s="213">
        <f>F51</f>
        <v>0.672</v>
      </c>
      <c r="J51" s="213">
        <f>F51</f>
        <v>0.672</v>
      </c>
      <c r="K51" s="213">
        <f>F51*2</f>
        <v>1.344</v>
      </c>
      <c r="L51" s="213">
        <f>F51*2</f>
        <v>1.344</v>
      </c>
      <c r="M51" s="213">
        <f>F51</f>
        <v>0.672</v>
      </c>
      <c r="N51" s="213">
        <f>F51</f>
        <v>0.672</v>
      </c>
      <c r="O51" s="213">
        <f>F51</f>
        <v>0.672</v>
      </c>
      <c r="P51" s="213">
        <f>F51</f>
        <v>0.672</v>
      </c>
      <c r="Q51" s="213">
        <f>F51</f>
        <v>0.672</v>
      </c>
      <c r="R51" s="213">
        <f>F51</f>
        <v>0.672</v>
      </c>
      <c r="S51" s="213">
        <f>F51</f>
        <v>0.672</v>
      </c>
      <c r="T51" s="213">
        <f>F51</f>
        <v>0.672</v>
      </c>
      <c r="U51" s="213">
        <f>F51</f>
        <v>0.672</v>
      </c>
      <c r="V51" s="213">
        <f>F51</f>
        <v>0.672</v>
      </c>
      <c r="W51" s="213">
        <f>F51</f>
        <v>0.672</v>
      </c>
      <c r="X51" s="213">
        <f>F51</f>
        <v>0.672</v>
      </c>
      <c r="Y51" s="213">
        <f>F51</f>
        <v>0.672</v>
      </c>
      <c r="Z51" s="213">
        <f>F51</f>
        <v>0.672</v>
      </c>
      <c r="AA51" s="213">
        <f>F51</f>
        <v>0.672</v>
      </c>
      <c r="AB51" s="213">
        <f>F51</f>
        <v>0.672</v>
      </c>
      <c r="AC51" s="213">
        <f>F51</f>
        <v>0.672</v>
      </c>
      <c r="AD51" s="213">
        <f>F51</f>
        <v>0.672</v>
      </c>
      <c r="AE51" s="281"/>
      <c r="AF51" s="281"/>
      <c r="AG51" s="281"/>
      <c r="AH51" s="281"/>
      <c r="AI51" s="281"/>
      <c r="AJ51" s="281"/>
      <c r="AK51" s="281"/>
      <c r="AL51" s="281"/>
    </row>
    <row r="52" spans="1:38" ht="24" customHeight="1">
      <c r="A52" s="229"/>
      <c r="B52" s="5" t="s">
        <v>449</v>
      </c>
      <c r="C52" s="308"/>
      <c r="D52" s="237"/>
      <c r="E52" s="237"/>
      <c r="F52" s="311"/>
      <c r="G52" s="222"/>
      <c r="H52" s="223"/>
      <c r="I52" s="215"/>
      <c r="J52" s="215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83"/>
      <c r="AF52" s="283"/>
      <c r="AG52" s="283"/>
      <c r="AH52" s="283"/>
      <c r="AI52" s="283"/>
      <c r="AJ52" s="283"/>
      <c r="AK52" s="283"/>
      <c r="AL52" s="283"/>
    </row>
    <row r="53" spans="1:38" ht="28.5" hidden="1">
      <c r="A53" s="229"/>
      <c r="B53" s="6" t="s">
        <v>316</v>
      </c>
      <c r="C53" s="308"/>
      <c r="D53" s="237"/>
      <c r="E53" s="237"/>
      <c r="F53" s="311"/>
      <c r="G53" s="222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93"/>
      <c r="AF53" s="93"/>
      <c r="AG53" s="93"/>
      <c r="AH53" s="93"/>
      <c r="AI53" s="93"/>
      <c r="AJ53" s="93"/>
      <c r="AK53" s="93"/>
      <c r="AL53" s="93"/>
    </row>
    <row r="54" spans="1:38" ht="42.75" hidden="1">
      <c r="A54" s="229"/>
      <c r="B54" s="5" t="s">
        <v>317</v>
      </c>
      <c r="C54" s="308"/>
      <c r="D54" s="237"/>
      <c r="E54" s="237"/>
      <c r="F54" s="311"/>
      <c r="G54" s="222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93"/>
      <c r="AF54" s="93"/>
      <c r="AG54" s="93"/>
      <c r="AH54" s="93"/>
      <c r="AI54" s="93"/>
      <c r="AJ54" s="93"/>
      <c r="AK54" s="93"/>
      <c r="AL54" s="93"/>
    </row>
    <row r="55" spans="1:38" ht="42.75" hidden="1">
      <c r="A55" s="229"/>
      <c r="B55" s="5" t="s">
        <v>318</v>
      </c>
      <c r="C55" s="308"/>
      <c r="D55" s="237"/>
      <c r="E55" s="237"/>
      <c r="F55" s="311"/>
      <c r="G55" s="222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93"/>
      <c r="AF55" s="93"/>
      <c r="AG55" s="93"/>
      <c r="AH55" s="93"/>
      <c r="AI55" s="93"/>
      <c r="AJ55" s="93"/>
      <c r="AK55" s="93"/>
      <c r="AL55" s="93"/>
    </row>
    <row r="56" spans="1:38" ht="28.5" hidden="1">
      <c r="A56" s="229"/>
      <c r="B56" s="9" t="s">
        <v>319</v>
      </c>
      <c r="C56" s="308"/>
      <c r="D56" s="237"/>
      <c r="E56" s="237"/>
      <c r="F56" s="311"/>
      <c r="G56" s="222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93"/>
      <c r="AF56" s="93"/>
      <c r="AG56" s="93"/>
      <c r="AH56" s="93"/>
      <c r="AI56" s="93"/>
      <c r="AJ56" s="93"/>
      <c r="AK56" s="93"/>
      <c r="AL56" s="93"/>
    </row>
    <row r="57" spans="1:38" ht="42.75" hidden="1">
      <c r="A57" s="229"/>
      <c r="B57" s="6" t="s">
        <v>320</v>
      </c>
      <c r="C57" s="308"/>
      <c r="D57" s="237"/>
      <c r="E57" s="237"/>
      <c r="F57" s="311"/>
      <c r="G57" s="222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93"/>
      <c r="AF57" s="93"/>
      <c r="AG57" s="93"/>
      <c r="AH57" s="93"/>
      <c r="AI57" s="93"/>
      <c r="AJ57" s="93"/>
      <c r="AK57" s="93"/>
      <c r="AL57" s="93"/>
    </row>
    <row r="58" spans="1:38" ht="8.25" customHeight="1" hidden="1">
      <c r="A58" s="229"/>
      <c r="B58" s="5" t="s">
        <v>321</v>
      </c>
      <c r="C58" s="308"/>
      <c r="D58" s="237"/>
      <c r="E58" s="237"/>
      <c r="F58" s="311"/>
      <c r="G58" s="222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93"/>
      <c r="AF58" s="93"/>
      <c r="AG58" s="93"/>
      <c r="AH58" s="93"/>
      <c r="AI58" s="93"/>
      <c r="AJ58" s="93"/>
      <c r="AK58" s="93"/>
      <c r="AL58" s="93"/>
    </row>
    <row r="59" spans="1:38" ht="28.5" hidden="1">
      <c r="A59" s="229"/>
      <c r="B59" s="5" t="s">
        <v>322</v>
      </c>
      <c r="C59" s="308"/>
      <c r="D59" s="237"/>
      <c r="E59" s="237"/>
      <c r="F59" s="311"/>
      <c r="G59" s="222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93"/>
      <c r="AF59" s="93"/>
      <c r="AG59" s="93"/>
      <c r="AH59" s="93"/>
      <c r="AI59" s="93"/>
      <c r="AJ59" s="93"/>
      <c r="AK59" s="93"/>
      <c r="AL59" s="93"/>
    </row>
    <row r="60" spans="1:38" ht="42.75" hidden="1">
      <c r="A60" s="229"/>
      <c r="B60" s="5" t="s">
        <v>323</v>
      </c>
      <c r="C60" s="308"/>
      <c r="D60" s="237"/>
      <c r="E60" s="237"/>
      <c r="F60" s="311"/>
      <c r="G60" s="222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93"/>
      <c r="AF60" s="93"/>
      <c r="AG60" s="93"/>
      <c r="AH60" s="93"/>
      <c r="AI60" s="93"/>
      <c r="AJ60" s="93"/>
      <c r="AK60" s="93"/>
      <c r="AL60" s="93"/>
    </row>
    <row r="61" spans="1:38" ht="57" hidden="1">
      <c r="A61" s="229"/>
      <c r="B61" s="10" t="s">
        <v>324</v>
      </c>
      <c r="C61" s="308"/>
      <c r="D61" s="237"/>
      <c r="E61" s="237"/>
      <c r="F61" s="311"/>
      <c r="G61" s="222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93"/>
      <c r="AF61" s="93"/>
      <c r="AG61" s="93"/>
      <c r="AH61" s="93"/>
      <c r="AI61" s="93"/>
      <c r="AJ61" s="93"/>
      <c r="AK61" s="93"/>
      <c r="AL61" s="93"/>
    </row>
    <row r="62" spans="1:38" ht="42.75" hidden="1">
      <c r="A62" s="229"/>
      <c r="B62" s="5" t="s">
        <v>276</v>
      </c>
      <c r="C62" s="308"/>
      <c r="D62" s="237"/>
      <c r="E62" s="237"/>
      <c r="F62" s="311"/>
      <c r="G62" s="222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93"/>
      <c r="AF62" s="93"/>
      <c r="AG62" s="93"/>
      <c r="AH62" s="93"/>
      <c r="AI62" s="93"/>
      <c r="AJ62" s="93"/>
      <c r="AK62" s="93"/>
      <c r="AL62" s="93"/>
    </row>
    <row r="63" spans="1:38" ht="114" hidden="1">
      <c r="A63" s="229"/>
      <c r="B63" s="5" t="s">
        <v>439</v>
      </c>
      <c r="C63" s="308"/>
      <c r="D63" s="237"/>
      <c r="E63" s="237"/>
      <c r="F63" s="311"/>
      <c r="G63" s="222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93"/>
      <c r="AF63" s="93"/>
      <c r="AG63" s="93"/>
      <c r="AH63" s="93"/>
      <c r="AI63" s="93"/>
      <c r="AJ63" s="93"/>
      <c r="AK63" s="93"/>
      <c r="AL63" s="93"/>
    </row>
    <row r="64" spans="1:38" ht="85.5" hidden="1">
      <c r="A64" s="230"/>
      <c r="B64" s="5" t="s">
        <v>440</v>
      </c>
      <c r="C64" s="309"/>
      <c r="D64" s="238"/>
      <c r="E64" s="238"/>
      <c r="F64" s="312"/>
      <c r="G64" s="223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93"/>
      <c r="AF64" s="93"/>
      <c r="AG64" s="93"/>
      <c r="AH64" s="93"/>
      <c r="AI64" s="93"/>
      <c r="AJ64" s="93"/>
      <c r="AK64" s="93"/>
      <c r="AL64" s="93"/>
    </row>
    <row r="65" spans="1:38" ht="58.5" customHeight="1">
      <c r="A65" s="228" t="s">
        <v>220</v>
      </c>
      <c r="B65" s="5" t="s">
        <v>441</v>
      </c>
      <c r="C65" s="307" t="s">
        <v>426</v>
      </c>
      <c r="D65" s="236">
        <v>3000</v>
      </c>
      <c r="E65" s="236">
        <f>D65*'[1]Прил 5 Расчет стоим 1 чел.часа '!$C$14</f>
        <v>936900</v>
      </c>
      <c r="F65" s="310">
        <f>E65/H5/12</f>
        <v>0.019</v>
      </c>
      <c r="G65" s="52">
        <f>F65*1.5</f>
        <v>0.029</v>
      </c>
      <c r="H65" s="52">
        <f>F65</f>
        <v>0.019</v>
      </c>
      <c r="I65" s="52">
        <f>F65</f>
        <v>0.019</v>
      </c>
      <c r="J65" s="52">
        <f>F65</f>
        <v>0.019</v>
      </c>
      <c r="K65" s="52">
        <f>F65</f>
        <v>0.019</v>
      </c>
      <c r="L65" s="52">
        <f>F65</f>
        <v>0.019</v>
      </c>
      <c r="M65" s="52">
        <f>F65</f>
        <v>0.019</v>
      </c>
      <c r="N65" s="52">
        <f>F65</f>
        <v>0.019</v>
      </c>
      <c r="O65" s="52">
        <f>F65</f>
        <v>0.019</v>
      </c>
      <c r="P65" s="52">
        <f>F65</f>
        <v>0.019</v>
      </c>
      <c r="Q65" s="52">
        <f>F65</f>
        <v>0.019</v>
      </c>
      <c r="R65" s="52">
        <f>F65</f>
        <v>0.019</v>
      </c>
      <c r="S65" s="52">
        <f>F65</f>
        <v>0.019</v>
      </c>
      <c r="T65" s="52">
        <f>F65</f>
        <v>0.019</v>
      </c>
      <c r="U65" s="52">
        <f>F65</f>
        <v>0.019</v>
      </c>
      <c r="V65" s="52">
        <f>F65</f>
        <v>0.019</v>
      </c>
      <c r="W65" s="52">
        <f>F65</f>
        <v>0.019</v>
      </c>
      <c r="X65" s="52">
        <f>F65</f>
        <v>0.019</v>
      </c>
      <c r="Y65" s="52">
        <f>F65</f>
        <v>0.019</v>
      </c>
      <c r="Z65" s="52">
        <f>F65</f>
        <v>0.019</v>
      </c>
      <c r="AA65" s="52">
        <f>F65</f>
        <v>0.019</v>
      </c>
      <c r="AB65" s="52">
        <f>F65</f>
        <v>0.019</v>
      </c>
      <c r="AC65" s="52">
        <f>F65</f>
        <v>0.019</v>
      </c>
      <c r="AD65" s="52">
        <f>F65</f>
        <v>0.019</v>
      </c>
      <c r="AE65" s="93"/>
      <c r="AF65" s="93"/>
      <c r="AG65" s="93"/>
      <c r="AH65" s="93"/>
      <c r="AI65" s="93"/>
      <c r="AJ65" s="93"/>
      <c r="AK65" s="93"/>
      <c r="AL65" s="93"/>
    </row>
    <row r="66" spans="1:38" ht="99.75" customHeight="1" hidden="1">
      <c r="A66" s="229"/>
      <c r="B66" s="5" t="s">
        <v>325</v>
      </c>
      <c r="C66" s="308"/>
      <c r="D66" s="237"/>
      <c r="E66" s="237"/>
      <c r="F66" s="311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93"/>
      <c r="AF66" s="93"/>
      <c r="AG66" s="93"/>
      <c r="AH66" s="93"/>
      <c r="AI66" s="93"/>
      <c r="AJ66" s="93"/>
      <c r="AK66" s="93"/>
      <c r="AL66" s="93"/>
    </row>
    <row r="67" spans="1:38" ht="57" hidden="1">
      <c r="A67" s="229"/>
      <c r="B67" s="5" t="s">
        <v>226</v>
      </c>
      <c r="C67" s="308"/>
      <c r="D67" s="237"/>
      <c r="E67" s="237"/>
      <c r="F67" s="311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93"/>
      <c r="AF67" s="93"/>
      <c r="AG67" s="93"/>
      <c r="AH67" s="93"/>
      <c r="AI67" s="93"/>
      <c r="AJ67" s="93"/>
      <c r="AK67" s="93"/>
      <c r="AL67" s="93"/>
    </row>
    <row r="68" spans="1:38" ht="9" customHeight="1" hidden="1">
      <c r="A68" s="229"/>
      <c r="B68" s="9" t="s">
        <v>326</v>
      </c>
      <c r="C68" s="308"/>
      <c r="D68" s="237"/>
      <c r="E68" s="237"/>
      <c r="F68" s="311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93"/>
      <c r="AF68" s="93"/>
      <c r="AG68" s="93"/>
      <c r="AH68" s="93"/>
      <c r="AI68" s="93"/>
      <c r="AJ68" s="93"/>
      <c r="AK68" s="93"/>
      <c r="AL68" s="93"/>
    </row>
    <row r="69" spans="1:38" ht="42.75" hidden="1">
      <c r="A69" s="229"/>
      <c r="B69" s="7" t="s">
        <v>327</v>
      </c>
      <c r="C69" s="308"/>
      <c r="D69" s="237"/>
      <c r="E69" s="237"/>
      <c r="F69" s="311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93"/>
      <c r="AF69" s="93"/>
      <c r="AG69" s="93"/>
      <c r="AH69" s="93"/>
      <c r="AI69" s="93"/>
      <c r="AJ69" s="93"/>
      <c r="AK69" s="93"/>
      <c r="AL69" s="93"/>
    </row>
    <row r="70" spans="1:38" ht="114" hidden="1">
      <c r="A70" s="230"/>
      <c r="B70" s="5" t="s">
        <v>442</v>
      </c>
      <c r="C70" s="309"/>
      <c r="D70" s="238"/>
      <c r="E70" s="238"/>
      <c r="F70" s="312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93"/>
      <c r="AF70" s="93"/>
      <c r="AG70" s="93"/>
      <c r="AH70" s="93"/>
      <c r="AI70" s="93"/>
      <c r="AJ70" s="93"/>
      <c r="AK70" s="93"/>
      <c r="AL70" s="93"/>
    </row>
    <row r="71" spans="1:38" ht="57" hidden="1">
      <c r="A71" s="42"/>
      <c r="B71" s="5" t="s">
        <v>471</v>
      </c>
      <c r="C71" s="40"/>
      <c r="D71" s="18"/>
      <c r="E71" s="18"/>
      <c r="F71" s="53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93"/>
      <c r="AF71" s="93"/>
      <c r="AG71" s="93"/>
      <c r="AH71" s="93"/>
      <c r="AI71" s="93"/>
      <c r="AJ71" s="93"/>
      <c r="AK71" s="93"/>
      <c r="AL71" s="93"/>
    </row>
    <row r="72" spans="1:38" ht="33.75" customHeight="1">
      <c r="A72" s="228" t="s">
        <v>221</v>
      </c>
      <c r="B72" s="5" t="s">
        <v>328</v>
      </c>
      <c r="C72" s="307" t="s">
        <v>426</v>
      </c>
      <c r="D72" s="236">
        <v>30915</v>
      </c>
      <c r="E72" s="236">
        <f>D72*'[1]Прил 5 Расчет стоим 1 чел.часа '!$C$14</f>
        <v>9654755</v>
      </c>
      <c r="F72" s="310">
        <f>E72/H5/12</f>
        <v>0.193</v>
      </c>
      <c r="G72" s="213">
        <f>F72*1.5</f>
        <v>0.29</v>
      </c>
      <c r="H72" s="213">
        <f>F72</f>
        <v>0.193</v>
      </c>
      <c r="I72" s="213">
        <f>F72</f>
        <v>0.193</v>
      </c>
      <c r="J72" s="213">
        <f>F72</f>
        <v>0.193</v>
      </c>
      <c r="K72" s="213">
        <f>F72</f>
        <v>0.193</v>
      </c>
      <c r="L72" s="213">
        <f>F72</f>
        <v>0.193</v>
      </c>
      <c r="M72" s="213">
        <f>F72</f>
        <v>0.193</v>
      </c>
      <c r="N72" s="213">
        <f>F72</f>
        <v>0.193</v>
      </c>
      <c r="O72" s="213">
        <f>F72</f>
        <v>0.193</v>
      </c>
      <c r="P72" s="213">
        <f>F72</f>
        <v>0.193</v>
      </c>
      <c r="Q72" s="213">
        <f>F72</f>
        <v>0.193</v>
      </c>
      <c r="R72" s="213">
        <f>F72</f>
        <v>0.193</v>
      </c>
      <c r="S72" s="213">
        <f>F72</f>
        <v>0.193</v>
      </c>
      <c r="T72" s="213">
        <f>F72</f>
        <v>0.193</v>
      </c>
      <c r="U72" s="213">
        <f>F72</f>
        <v>0.193</v>
      </c>
      <c r="V72" s="213">
        <f>F72</f>
        <v>0.193</v>
      </c>
      <c r="W72" s="213">
        <f>F72</f>
        <v>0.193</v>
      </c>
      <c r="X72" s="213">
        <f>F72</f>
        <v>0.193</v>
      </c>
      <c r="Y72" s="213">
        <f>F72</f>
        <v>0.193</v>
      </c>
      <c r="Z72" s="213">
        <f>F72</f>
        <v>0.193</v>
      </c>
      <c r="AA72" s="213">
        <f>F72</f>
        <v>0.193</v>
      </c>
      <c r="AB72" s="213">
        <f>F72</f>
        <v>0.193</v>
      </c>
      <c r="AC72" s="213">
        <f>F72</f>
        <v>0.193</v>
      </c>
      <c r="AD72" s="213">
        <f>F72</f>
        <v>0.193</v>
      </c>
      <c r="AE72" s="281"/>
      <c r="AF72" s="281"/>
      <c r="AG72" s="281"/>
      <c r="AH72" s="281"/>
      <c r="AI72" s="281"/>
      <c r="AJ72" s="281"/>
      <c r="AK72" s="281"/>
      <c r="AL72" s="281"/>
    </row>
    <row r="73" spans="1:38" ht="23.25" customHeight="1">
      <c r="A73" s="229"/>
      <c r="B73" s="5" t="s">
        <v>329</v>
      </c>
      <c r="C73" s="308"/>
      <c r="D73" s="237"/>
      <c r="E73" s="237"/>
      <c r="F73" s="311"/>
      <c r="G73" s="222"/>
      <c r="H73" s="222"/>
      <c r="I73" s="214"/>
      <c r="J73" s="214"/>
      <c r="K73" s="222"/>
      <c r="L73" s="222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83"/>
      <c r="AF73" s="283"/>
      <c r="AG73" s="283"/>
      <c r="AH73" s="283"/>
      <c r="AI73" s="283"/>
      <c r="AJ73" s="283"/>
      <c r="AK73" s="283"/>
      <c r="AL73" s="283"/>
    </row>
    <row r="74" spans="1:38" ht="28.5" hidden="1">
      <c r="A74" s="229"/>
      <c r="B74" s="17" t="s">
        <v>267</v>
      </c>
      <c r="C74" s="308"/>
      <c r="D74" s="237"/>
      <c r="E74" s="237"/>
      <c r="F74" s="311"/>
      <c r="G74" s="222"/>
      <c r="H74" s="222"/>
      <c r="I74" s="81"/>
      <c r="J74" s="81"/>
      <c r="K74" s="222"/>
      <c r="L74" s="222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93"/>
      <c r="AF74" s="93"/>
      <c r="AG74" s="93"/>
      <c r="AH74" s="93"/>
      <c r="AI74" s="93"/>
      <c r="AJ74" s="93"/>
      <c r="AK74" s="93"/>
      <c r="AL74" s="93"/>
    </row>
    <row r="75" spans="1:38" ht="42.75" hidden="1">
      <c r="A75" s="229"/>
      <c r="B75" s="17" t="s">
        <v>268</v>
      </c>
      <c r="C75" s="308"/>
      <c r="D75" s="237"/>
      <c r="E75" s="237"/>
      <c r="F75" s="311"/>
      <c r="G75" s="222"/>
      <c r="H75" s="222"/>
      <c r="I75" s="81"/>
      <c r="J75" s="81"/>
      <c r="K75" s="222"/>
      <c r="L75" s="222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93"/>
      <c r="AF75" s="93"/>
      <c r="AG75" s="93"/>
      <c r="AH75" s="93"/>
      <c r="AI75" s="93"/>
      <c r="AJ75" s="93"/>
      <c r="AK75" s="93"/>
      <c r="AL75" s="93"/>
    </row>
    <row r="76" spans="1:38" ht="26.25" customHeight="1" hidden="1">
      <c r="A76" s="229"/>
      <c r="B76" s="17" t="s">
        <v>269</v>
      </c>
      <c r="C76" s="308"/>
      <c r="D76" s="237"/>
      <c r="E76" s="237"/>
      <c r="F76" s="311"/>
      <c r="G76" s="222"/>
      <c r="H76" s="223"/>
      <c r="I76" s="82"/>
      <c r="J76" s="82"/>
      <c r="K76" s="223"/>
      <c r="L76" s="223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93"/>
      <c r="AF76" s="93"/>
      <c r="AG76" s="93"/>
      <c r="AH76" s="93"/>
      <c r="AI76" s="93"/>
      <c r="AJ76" s="93"/>
      <c r="AK76" s="93"/>
      <c r="AL76" s="93"/>
    </row>
    <row r="77" spans="1:38" ht="57" hidden="1">
      <c r="A77" s="229"/>
      <c r="B77" s="17" t="s">
        <v>270</v>
      </c>
      <c r="C77" s="308"/>
      <c r="D77" s="237"/>
      <c r="E77" s="237"/>
      <c r="F77" s="311"/>
      <c r="G77" s="222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93"/>
      <c r="AF77" s="93"/>
      <c r="AG77" s="93"/>
      <c r="AH77" s="93"/>
      <c r="AI77" s="93"/>
      <c r="AJ77" s="93"/>
      <c r="AK77" s="93"/>
      <c r="AL77" s="93"/>
    </row>
    <row r="78" spans="1:38" ht="42.75" hidden="1">
      <c r="A78" s="229"/>
      <c r="B78" s="17" t="s">
        <v>271</v>
      </c>
      <c r="C78" s="308"/>
      <c r="D78" s="237"/>
      <c r="E78" s="237"/>
      <c r="F78" s="311"/>
      <c r="G78" s="222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93"/>
      <c r="AF78" s="93"/>
      <c r="AG78" s="93"/>
      <c r="AH78" s="93"/>
      <c r="AI78" s="93"/>
      <c r="AJ78" s="93"/>
      <c r="AK78" s="93"/>
      <c r="AL78" s="93"/>
    </row>
    <row r="79" spans="1:38" ht="57" hidden="1">
      <c r="A79" s="229"/>
      <c r="B79" s="17" t="s">
        <v>272</v>
      </c>
      <c r="C79" s="308"/>
      <c r="D79" s="237"/>
      <c r="E79" s="237"/>
      <c r="F79" s="311"/>
      <c r="G79" s="222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93"/>
      <c r="AF79" s="93"/>
      <c r="AG79" s="93"/>
      <c r="AH79" s="93"/>
      <c r="AI79" s="93"/>
      <c r="AJ79" s="93"/>
      <c r="AK79" s="93"/>
      <c r="AL79" s="93"/>
    </row>
    <row r="80" spans="1:38" ht="28.5" hidden="1">
      <c r="A80" s="229"/>
      <c r="B80" s="17" t="s">
        <v>273</v>
      </c>
      <c r="C80" s="308"/>
      <c r="D80" s="237"/>
      <c r="E80" s="237"/>
      <c r="F80" s="311"/>
      <c r="G80" s="222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93"/>
      <c r="AF80" s="93"/>
      <c r="AG80" s="93"/>
      <c r="AH80" s="93"/>
      <c r="AI80" s="93"/>
      <c r="AJ80" s="93"/>
      <c r="AK80" s="93"/>
      <c r="AL80" s="93"/>
    </row>
    <row r="81" spans="1:38" ht="42.75" hidden="1">
      <c r="A81" s="229"/>
      <c r="B81" s="17" t="s">
        <v>274</v>
      </c>
      <c r="C81" s="308"/>
      <c r="D81" s="237"/>
      <c r="E81" s="237"/>
      <c r="F81" s="311"/>
      <c r="G81" s="222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93"/>
      <c r="AF81" s="93"/>
      <c r="AG81" s="93"/>
      <c r="AH81" s="93"/>
      <c r="AI81" s="93"/>
      <c r="AJ81" s="93"/>
      <c r="AK81" s="93"/>
      <c r="AL81" s="93"/>
    </row>
    <row r="82" spans="1:38" ht="28.5" hidden="1">
      <c r="A82" s="229"/>
      <c r="B82" s="17" t="s">
        <v>275</v>
      </c>
      <c r="C82" s="308"/>
      <c r="D82" s="237"/>
      <c r="E82" s="237"/>
      <c r="F82" s="311"/>
      <c r="G82" s="222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93"/>
      <c r="AF82" s="93"/>
      <c r="AG82" s="93"/>
      <c r="AH82" s="93"/>
      <c r="AI82" s="93"/>
      <c r="AJ82" s="93"/>
      <c r="AK82" s="93"/>
      <c r="AL82" s="93"/>
    </row>
    <row r="83" spans="1:38" ht="128.25" hidden="1">
      <c r="A83" s="230"/>
      <c r="B83" s="5" t="s">
        <v>227</v>
      </c>
      <c r="C83" s="308"/>
      <c r="D83" s="237"/>
      <c r="E83" s="237"/>
      <c r="F83" s="311"/>
      <c r="G83" s="223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93"/>
      <c r="AF83" s="93"/>
      <c r="AG83" s="93"/>
      <c r="AH83" s="93"/>
      <c r="AI83" s="93"/>
      <c r="AJ83" s="93"/>
      <c r="AK83" s="93"/>
      <c r="AL83" s="93"/>
    </row>
    <row r="84" spans="1:38" ht="68.25" customHeight="1">
      <c r="A84" s="32" t="s">
        <v>228</v>
      </c>
      <c r="B84" s="9" t="s">
        <v>475</v>
      </c>
      <c r="C84" s="20" t="s">
        <v>426</v>
      </c>
      <c r="D84" s="16">
        <f>1496+1704+1253+14438</f>
        <v>18891</v>
      </c>
      <c r="E84" s="16">
        <f>D84*'[1]Прил 5 Расчет стоим 1 чел.часа '!$C$14</f>
        <v>5899659</v>
      </c>
      <c r="F84" s="54">
        <f>E84/H5/12</f>
        <v>0.118</v>
      </c>
      <c r="G84" s="52">
        <f>F84*1.5</f>
        <v>0.177</v>
      </c>
      <c r="H84" s="52">
        <f>F84</f>
        <v>0.118</v>
      </c>
      <c r="I84" s="52">
        <f>F84</f>
        <v>0.118</v>
      </c>
      <c r="J84" s="52">
        <f>F84</f>
        <v>0.118</v>
      </c>
      <c r="K84" s="52">
        <f>F84*2</f>
        <v>0.236</v>
      </c>
      <c r="L84" s="52">
        <f>F84*2</f>
        <v>0.236</v>
      </c>
      <c r="M84" s="52">
        <f>F84</f>
        <v>0.118</v>
      </c>
      <c r="N84" s="52">
        <f>F84</f>
        <v>0.118</v>
      </c>
      <c r="O84" s="52">
        <f>F84</f>
        <v>0.118</v>
      </c>
      <c r="P84" s="52">
        <f>F84</f>
        <v>0.118</v>
      </c>
      <c r="Q84" s="52">
        <f>F84</f>
        <v>0.118</v>
      </c>
      <c r="R84" s="52">
        <f>F84</f>
        <v>0.118</v>
      </c>
      <c r="S84" s="52">
        <f>F84</f>
        <v>0.118</v>
      </c>
      <c r="T84" s="52">
        <f>F84</f>
        <v>0.118</v>
      </c>
      <c r="U84" s="52">
        <f>F84</f>
        <v>0.118</v>
      </c>
      <c r="V84" s="52">
        <f>F84</f>
        <v>0.118</v>
      </c>
      <c r="W84" s="52">
        <f>F84</f>
        <v>0.118</v>
      </c>
      <c r="X84" s="52">
        <f>F84</f>
        <v>0.118</v>
      </c>
      <c r="Y84" s="52">
        <f>F84</f>
        <v>0.118</v>
      </c>
      <c r="Z84" s="52">
        <f>F84</f>
        <v>0.118</v>
      </c>
      <c r="AA84" s="52">
        <f>F84</f>
        <v>0.118</v>
      </c>
      <c r="AB84" s="52">
        <f>F84</f>
        <v>0.118</v>
      </c>
      <c r="AC84" s="52">
        <f>F84</f>
        <v>0.118</v>
      </c>
      <c r="AD84" s="52">
        <f>F84</f>
        <v>0.118</v>
      </c>
      <c r="AE84" s="93"/>
      <c r="AF84" s="93"/>
      <c r="AG84" s="93"/>
      <c r="AH84" s="93"/>
      <c r="AI84" s="93"/>
      <c r="AJ84" s="93"/>
      <c r="AK84" s="93"/>
      <c r="AL84" s="93"/>
    </row>
    <row r="85" spans="1:38" ht="28.5">
      <c r="A85" s="228" t="s">
        <v>229</v>
      </c>
      <c r="B85" s="5" t="s">
        <v>330</v>
      </c>
      <c r="C85" s="307" t="s">
        <v>426</v>
      </c>
      <c r="D85" s="236">
        <v>72866</v>
      </c>
      <c r="E85" s="236">
        <f>D85*'[1]Прил 5 Расчет стоим 1 чел.часа '!$C$14</f>
        <v>22756052</v>
      </c>
      <c r="F85" s="310">
        <f>E85/H5/12</f>
        <v>0.456</v>
      </c>
      <c r="G85" s="213">
        <f>F85*1.5</f>
        <v>0.684</v>
      </c>
      <c r="H85" s="213">
        <f>F85</f>
        <v>0.456</v>
      </c>
      <c r="I85" s="213">
        <f>F85</f>
        <v>0.456</v>
      </c>
      <c r="J85" s="213">
        <f>F85</f>
        <v>0.456</v>
      </c>
      <c r="K85" s="213">
        <f>F85</f>
        <v>0.456</v>
      </c>
      <c r="L85" s="213">
        <f>F85</f>
        <v>0.456</v>
      </c>
      <c r="M85" s="213">
        <f>F85</f>
        <v>0.456</v>
      </c>
      <c r="N85" s="213">
        <f>F85</f>
        <v>0.456</v>
      </c>
      <c r="O85" s="213">
        <f>F85</f>
        <v>0.456</v>
      </c>
      <c r="P85" s="213">
        <f>F85</f>
        <v>0.456</v>
      </c>
      <c r="Q85" s="213">
        <f>F85</f>
        <v>0.456</v>
      </c>
      <c r="R85" s="213">
        <f>F85</f>
        <v>0.456</v>
      </c>
      <c r="S85" s="213">
        <f>F85</f>
        <v>0.456</v>
      </c>
      <c r="T85" s="213">
        <f>F85</f>
        <v>0.456</v>
      </c>
      <c r="U85" s="213">
        <f>F85</f>
        <v>0.456</v>
      </c>
      <c r="V85" s="213">
        <f>F85</f>
        <v>0.456</v>
      </c>
      <c r="W85" s="213">
        <f>F85</f>
        <v>0.456</v>
      </c>
      <c r="X85" s="213">
        <f>F85</f>
        <v>0.456</v>
      </c>
      <c r="Y85" s="213">
        <f>F85</f>
        <v>0.456</v>
      </c>
      <c r="Z85" s="213">
        <f>F85</f>
        <v>0.456</v>
      </c>
      <c r="AA85" s="213">
        <f>F85</f>
        <v>0.456</v>
      </c>
      <c r="AB85" s="213">
        <f>F85</f>
        <v>0.456</v>
      </c>
      <c r="AC85" s="213">
        <f>F85</f>
        <v>0.456</v>
      </c>
      <c r="AD85" s="213">
        <f>F85</f>
        <v>0.456</v>
      </c>
      <c r="AE85" s="281"/>
      <c r="AF85" s="281"/>
      <c r="AG85" s="281"/>
      <c r="AH85" s="281"/>
      <c r="AI85" s="281"/>
      <c r="AJ85" s="281"/>
      <c r="AK85" s="281"/>
      <c r="AL85" s="281"/>
    </row>
    <row r="86" spans="1:38" ht="18.75" customHeight="1">
      <c r="A86" s="229"/>
      <c r="B86" s="5" t="s">
        <v>331</v>
      </c>
      <c r="C86" s="308"/>
      <c r="D86" s="237"/>
      <c r="E86" s="237"/>
      <c r="F86" s="311"/>
      <c r="G86" s="222"/>
      <c r="H86" s="222"/>
      <c r="I86" s="214"/>
      <c r="J86" s="214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82"/>
      <c r="AF86" s="282"/>
      <c r="AG86" s="282"/>
      <c r="AH86" s="282"/>
      <c r="AI86" s="282"/>
      <c r="AJ86" s="282"/>
      <c r="AK86" s="282"/>
      <c r="AL86" s="282"/>
    </row>
    <row r="87" spans="1:38" ht="21" customHeight="1">
      <c r="A87" s="229"/>
      <c r="B87" s="5" t="s">
        <v>332</v>
      </c>
      <c r="C87" s="308"/>
      <c r="D87" s="237"/>
      <c r="E87" s="237"/>
      <c r="F87" s="311"/>
      <c r="G87" s="222"/>
      <c r="H87" s="222"/>
      <c r="I87" s="214"/>
      <c r="J87" s="214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82"/>
      <c r="AF87" s="282"/>
      <c r="AG87" s="282"/>
      <c r="AH87" s="282"/>
      <c r="AI87" s="282"/>
      <c r="AJ87" s="282"/>
      <c r="AK87" s="282"/>
      <c r="AL87" s="282"/>
    </row>
    <row r="88" spans="1:38" ht="12.75" customHeight="1">
      <c r="A88" s="229"/>
      <c r="B88" s="5" t="s">
        <v>333</v>
      </c>
      <c r="C88" s="308"/>
      <c r="D88" s="237"/>
      <c r="E88" s="237"/>
      <c r="F88" s="311"/>
      <c r="G88" s="222"/>
      <c r="H88" s="222"/>
      <c r="I88" s="214"/>
      <c r="J88" s="214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83"/>
      <c r="AF88" s="283"/>
      <c r="AG88" s="283"/>
      <c r="AH88" s="283"/>
      <c r="AI88" s="283"/>
      <c r="AJ88" s="283"/>
      <c r="AK88" s="283"/>
      <c r="AL88" s="283"/>
    </row>
    <row r="89" spans="1:38" ht="12" customHeight="1" hidden="1">
      <c r="A89" s="230"/>
      <c r="B89" s="5" t="s">
        <v>443</v>
      </c>
      <c r="C89" s="309"/>
      <c r="D89" s="238"/>
      <c r="E89" s="238"/>
      <c r="F89" s="312"/>
      <c r="G89" s="223"/>
      <c r="H89" s="223"/>
      <c r="I89" s="82"/>
      <c r="J89" s="82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  <c r="AE89" s="93"/>
      <c r="AF89" s="93"/>
      <c r="AG89" s="93"/>
      <c r="AH89" s="93"/>
      <c r="AI89" s="93"/>
      <c r="AJ89" s="93"/>
      <c r="AK89" s="93"/>
      <c r="AL89" s="93"/>
    </row>
    <row r="90" spans="1:38" ht="17.25" customHeight="1">
      <c r="A90" s="290" t="s">
        <v>230</v>
      </c>
      <c r="B90" s="5" t="s">
        <v>358</v>
      </c>
      <c r="C90" s="19" t="s">
        <v>426</v>
      </c>
      <c r="D90" s="15">
        <v>10448</v>
      </c>
      <c r="E90" s="15">
        <f>D90*'[1]Прил 5 Расчет стоим 1 чел.часа '!$C$14</f>
        <v>3262910</v>
      </c>
      <c r="F90" s="54">
        <f>E90/H5/12</f>
        <v>0.065</v>
      </c>
      <c r="G90" s="52"/>
      <c r="H90" s="52"/>
      <c r="I90" s="52"/>
      <c r="J90" s="52"/>
      <c r="K90" s="49"/>
      <c r="L90" s="49"/>
      <c r="M90" s="52"/>
      <c r="N90" s="49"/>
      <c r="O90" s="49"/>
      <c r="P90" s="49"/>
      <c r="Q90" s="52">
        <f>'[3]2014'!$E$13</f>
        <v>0.17</v>
      </c>
      <c r="R90" s="52">
        <f>'[3]2014'!$E$13</f>
        <v>0.17</v>
      </c>
      <c r="S90" s="52">
        <f>'[3]2014'!$E$13</f>
        <v>0.17</v>
      </c>
      <c r="T90" s="52">
        <f>'[3]2014'!$E$13</f>
        <v>0.17</v>
      </c>
      <c r="U90" s="49"/>
      <c r="V90" s="49"/>
      <c r="W90" s="52">
        <f>'[3]2014'!$E$13</f>
        <v>0.17</v>
      </c>
      <c r="X90" s="52">
        <f>'[3]2014'!$E$13</f>
        <v>0.17</v>
      </c>
      <c r="Y90" s="52">
        <f>'[3]2014'!$E$13</f>
        <v>0.17</v>
      </c>
      <c r="Z90" s="52">
        <f>'[3]2014'!$E$13</f>
        <v>0.17</v>
      </c>
      <c r="AA90" s="52">
        <f>'[3]2014'!$E$13</f>
        <v>0.17</v>
      </c>
      <c r="AB90" s="52">
        <f>'[3]2014'!$E$13</f>
        <v>0.17</v>
      </c>
      <c r="AC90" s="52">
        <f>'[3]2014'!$E$13</f>
        <v>0.17</v>
      </c>
      <c r="AD90" s="52">
        <f>'[3]2014'!$E$13</f>
        <v>0.17</v>
      </c>
      <c r="AE90" s="93"/>
      <c r="AF90" s="93"/>
      <c r="AG90" s="93"/>
      <c r="AH90" s="93"/>
      <c r="AI90" s="93"/>
      <c r="AJ90" s="93"/>
      <c r="AK90" s="93"/>
      <c r="AL90" s="93"/>
    </row>
    <row r="91" spans="1:38" ht="12" customHeight="1">
      <c r="A91" s="291"/>
      <c r="B91" s="5" t="s">
        <v>359</v>
      </c>
      <c r="C91" s="307" t="s">
        <v>427</v>
      </c>
      <c r="D91" s="236">
        <v>168448</v>
      </c>
      <c r="E91" s="236">
        <f>D91*'[1]Прил 5 Расчет стоим 1 чел.часа '!$B$14</f>
        <v>41177114</v>
      </c>
      <c r="F91" s="310">
        <f>E91/H5/12</f>
        <v>0.824</v>
      </c>
      <c r="G91" s="213"/>
      <c r="H91" s="213"/>
      <c r="I91" s="213"/>
      <c r="J91" s="213"/>
      <c r="K91" s="224"/>
      <c r="L91" s="224"/>
      <c r="M91" s="213"/>
      <c r="N91" s="224"/>
      <c r="O91" s="224"/>
      <c r="P91" s="224"/>
      <c r="Q91" s="213">
        <f>'[3]2014'!$E$14</f>
        <v>2.15</v>
      </c>
      <c r="R91" s="213">
        <f>'[3]2014'!$E$14</f>
        <v>2.15</v>
      </c>
      <c r="S91" s="213">
        <f>'[3]2014'!$E$14</f>
        <v>2.15</v>
      </c>
      <c r="T91" s="213">
        <f>'[3]2014'!$E$14</f>
        <v>2.15</v>
      </c>
      <c r="U91" s="224"/>
      <c r="V91" s="224"/>
      <c r="W91" s="213">
        <f>'[3]2014'!$E$14</f>
        <v>2.15</v>
      </c>
      <c r="X91" s="213">
        <f>'[3]2014'!$E$14</f>
        <v>2.15</v>
      </c>
      <c r="Y91" s="213">
        <f>'[3]2014'!$E$14</f>
        <v>2.15</v>
      </c>
      <c r="Z91" s="213">
        <f>'[3]2014'!$E$14</f>
        <v>2.15</v>
      </c>
      <c r="AA91" s="213">
        <f>'[3]2014'!$E$14</f>
        <v>2.15</v>
      </c>
      <c r="AB91" s="213">
        <f>'[3]2014'!$E$14</f>
        <v>2.15</v>
      </c>
      <c r="AC91" s="213">
        <f>'[3]2014'!$E$14</f>
        <v>2.15</v>
      </c>
      <c r="AD91" s="213">
        <f>'[3]2014'!$E$14</f>
        <v>2.15</v>
      </c>
      <c r="AE91" s="281"/>
      <c r="AF91" s="281"/>
      <c r="AG91" s="281"/>
      <c r="AH91" s="281"/>
      <c r="AI91" s="281"/>
      <c r="AJ91" s="281"/>
      <c r="AK91" s="281"/>
      <c r="AL91" s="281"/>
    </row>
    <row r="92" spans="1:38" ht="22.5" customHeight="1">
      <c r="A92" s="291"/>
      <c r="B92" s="5" t="s">
        <v>360</v>
      </c>
      <c r="C92" s="308"/>
      <c r="D92" s="237"/>
      <c r="E92" s="237"/>
      <c r="F92" s="311"/>
      <c r="G92" s="222"/>
      <c r="H92" s="222"/>
      <c r="I92" s="214"/>
      <c r="J92" s="214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82"/>
      <c r="AF92" s="282"/>
      <c r="AG92" s="282"/>
      <c r="AH92" s="282"/>
      <c r="AI92" s="282"/>
      <c r="AJ92" s="282"/>
      <c r="AK92" s="282"/>
      <c r="AL92" s="282"/>
    </row>
    <row r="93" spans="1:38" ht="2.25" customHeight="1">
      <c r="A93" s="291"/>
      <c r="B93" s="5" t="s">
        <v>361</v>
      </c>
      <c r="C93" s="308"/>
      <c r="D93" s="237"/>
      <c r="E93" s="237"/>
      <c r="F93" s="311"/>
      <c r="G93" s="223"/>
      <c r="H93" s="223"/>
      <c r="I93" s="215"/>
      <c r="J93" s="215"/>
      <c r="K93" s="223"/>
      <c r="L93" s="223"/>
      <c r="M93" s="223"/>
      <c r="N93" s="223"/>
      <c r="O93" s="223"/>
      <c r="P93" s="223"/>
      <c r="Q93" s="223"/>
      <c r="R93" s="223"/>
      <c r="S93" s="223"/>
      <c r="T93" s="223"/>
      <c r="U93" s="223"/>
      <c r="V93" s="223"/>
      <c r="W93" s="223"/>
      <c r="X93" s="223"/>
      <c r="Y93" s="223"/>
      <c r="Z93" s="223"/>
      <c r="AA93" s="223"/>
      <c r="AB93" s="223"/>
      <c r="AC93" s="223"/>
      <c r="AD93" s="223"/>
      <c r="AE93" s="283"/>
      <c r="AF93" s="283"/>
      <c r="AG93" s="283"/>
      <c r="AH93" s="283"/>
      <c r="AI93" s="283"/>
      <c r="AJ93" s="283"/>
      <c r="AK93" s="283"/>
      <c r="AL93" s="283"/>
    </row>
    <row r="94" spans="1:38" ht="42.75" hidden="1">
      <c r="A94" s="291"/>
      <c r="B94" s="5" t="s">
        <v>362</v>
      </c>
      <c r="C94" s="308"/>
      <c r="D94" s="237"/>
      <c r="E94" s="237"/>
      <c r="F94" s="311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93"/>
      <c r="AF94" s="93"/>
      <c r="AG94" s="93"/>
      <c r="AH94" s="93"/>
      <c r="AI94" s="93"/>
      <c r="AJ94" s="93"/>
      <c r="AK94" s="93"/>
      <c r="AL94" s="93"/>
    </row>
    <row r="95" spans="1:38" ht="57" hidden="1">
      <c r="A95" s="291"/>
      <c r="B95" s="5" t="s">
        <v>363</v>
      </c>
      <c r="C95" s="308"/>
      <c r="D95" s="237"/>
      <c r="E95" s="237"/>
      <c r="F95" s="311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93"/>
      <c r="AF95" s="93"/>
      <c r="AG95" s="93"/>
      <c r="AH95" s="93"/>
      <c r="AI95" s="93"/>
      <c r="AJ95" s="93"/>
      <c r="AK95" s="93"/>
      <c r="AL95" s="93"/>
    </row>
    <row r="96" spans="1:38" ht="28.5" hidden="1">
      <c r="A96" s="291"/>
      <c r="B96" s="5" t="s">
        <v>364</v>
      </c>
      <c r="C96" s="308"/>
      <c r="D96" s="237"/>
      <c r="E96" s="237"/>
      <c r="F96" s="311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93"/>
      <c r="AF96" s="93"/>
      <c r="AG96" s="93"/>
      <c r="AH96" s="93"/>
      <c r="AI96" s="93"/>
      <c r="AJ96" s="93"/>
      <c r="AK96" s="93"/>
      <c r="AL96" s="93"/>
    </row>
    <row r="97" spans="1:38" ht="42.75" hidden="1">
      <c r="A97" s="291"/>
      <c r="B97" s="5" t="s">
        <v>365</v>
      </c>
      <c r="C97" s="308"/>
      <c r="D97" s="237"/>
      <c r="E97" s="237"/>
      <c r="F97" s="311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93"/>
      <c r="AF97" s="93"/>
      <c r="AG97" s="93"/>
      <c r="AH97" s="93"/>
      <c r="AI97" s="93"/>
      <c r="AJ97" s="93"/>
      <c r="AK97" s="93"/>
      <c r="AL97" s="93"/>
    </row>
    <row r="98" spans="1:38" ht="57" hidden="1">
      <c r="A98" s="291"/>
      <c r="B98" s="5" t="s">
        <v>451</v>
      </c>
      <c r="C98" s="308"/>
      <c r="D98" s="237"/>
      <c r="E98" s="237"/>
      <c r="F98" s="311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93"/>
      <c r="AF98" s="93"/>
      <c r="AG98" s="93"/>
      <c r="AH98" s="93"/>
      <c r="AI98" s="93"/>
      <c r="AJ98" s="93"/>
      <c r="AK98" s="93"/>
      <c r="AL98" s="93"/>
    </row>
    <row r="99" spans="1:38" ht="42.75" hidden="1">
      <c r="A99" s="291"/>
      <c r="B99" s="5" t="s">
        <v>366</v>
      </c>
      <c r="C99" s="308"/>
      <c r="D99" s="237"/>
      <c r="E99" s="237"/>
      <c r="F99" s="311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93"/>
      <c r="AF99" s="93"/>
      <c r="AG99" s="93"/>
      <c r="AH99" s="93"/>
      <c r="AI99" s="93"/>
      <c r="AJ99" s="93"/>
      <c r="AK99" s="93"/>
      <c r="AL99" s="93"/>
    </row>
    <row r="100" spans="1:38" ht="28.5" hidden="1">
      <c r="A100" s="306"/>
      <c r="B100" s="5" t="s">
        <v>367</v>
      </c>
      <c r="C100" s="309"/>
      <c r="D100" s="238"/>
      <c r="E100" s="238"/>
      <c r="F100" s="312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93"/>
      <c r="AF100" s="93"/>
      <c r="AG100" s="93"/>
      <c r="AH100" s="93"/>
      <c r="AI100" s="93"/>
      <c r="AJ100" s="93"/>
      <c r="AK100" s="93"/>
      <c r="AL100" s="93"/>
    </row>
    <row r="101" spans="1:38" ht="27" customHeight="1">
      <c r="A101" s="290" t="s">
        <v>231</v>
      </c>
      <c r="B101" s="5" t="s">
        <v>368</v>
      </c>
      <c r="C101" s="65" t="s">
        <v>428</v>
      </c>
      <c r="D101" s="66">
        <v>61542</v>
      </c>
      <c r="E101" s="66">
        <f>D101*'[1]Прил 5 Расчет стоим 1 чел.часа '!$D$14</f>
        <v>14335593</v>
      </c>
      <c r="F101" s="67">
        <f>E101/H5/12</f>
        <v>0.287</v>
      </c>
      <c r="G101" s="68">
        <f>F101</f>
        <v>0.287</v>
      </c>
      <c r="H101" s="68">
        <f>F101</f>
        <v>0.287</v>
      </c>
      <c r="I101" s="68">
        <f>F101</f>
        <v>0.287</v>
      </c>
      <c r="J101" s="68">
        <f>F101</f>
        <v>0.287</v>
      </c>
      <c r="K101" s="68">
        <f>I101</f>
        <v>0.287</v>
      </c>
      <c r="L101" s="68">
        <f>J101</f>
        <v>0.287</v>
      </c>
      <c r="M101" s="68">
        <f>F101</f>
        <v>0.287</v>
      </c>
      <c r="N101" s="68">
        <f>M101</f>
        <v>0.287</v>
      </c>
      <c r="O101" s="68">
        <f>N101</f>
        <v>0.287</v>
      </c>
      <c r="P101" s="68">
        <f>O101</f>
        <v>0.287</v>
      </c>
      <c r="Q101" s="68">
        <f>P101</f>
        <v>0.287</v>
      </c>
      <c r="R101" s="68">
        <f aca="true" t="shared" si="0" ref="R101:AD101">Q101</f>
        <v>0.287</v>
      </c>
      <c r="S101" s="68">
        <f t="shared" si="0"/>
        <v>0.287</v>
      </c>
      <c r="T101" s="68">
        <f t="shared" si="0"/>
        <v>0.287</v>
      </c>
      <c r="U101" s="68">
        <f t="shared" si="0"/>
        <v>0.287</v>
      </c>
      <c r="V101" s="68">
        <f t="shared" si="0"/>
        <v>0.287</v>
      </c>
      <c r="W101" s="68">
        <f t="shared" si="0"/>
        <v>0.287</v>
      </c>
      <c r="X101" s="68">
        <f t="shared" si="0"/>
        <v>0.287</v>
      </c>
      <c r="Y101" s="68">
        <f t="shared" si="0"/>
        <v>0.287</v>
      </c>
      <c r="Z101" s="68">
        <f t="shared" si="0"/>
        <v>0.287</v>
      </c>
      <c r="AA101" s="68">
        <f t="shared" si="0"/>
        <v>0.287</v>
      </c>
      <c r="AB101" s="68">
        <f t="shared" si="0"/>
        <v>0.287</v>
      </c>
      <c r="AC101" s="68">
        <f t="shared" si="0"/>
        <v>0.287</v>
      </c>
      <c r="AD101" s="68">
        <f t="shared" si="0"/>
        <v>0.287</v>
      </c>
      <c r="AE101" s="93"/>
      <c r="AF101" s="93"/>
      <c r="AG101" s="93"/>
      <c r="AH101" s="93"/>
      <c r="AI101" s="93"/>
      <c r="AJ101" s="93"/>
      <c r="AK101" s="93"/>
      <c r="AL101" s="93"/>
    </row>
    <row r="102" spans="1:38" ht="38.25" customHeight="1">
      <c r="A102" s="291"/>
      <c r="B102" s="5" t="s">
        <v>369</v>
      </c>
      <c r="C102" s="313" t="s">
        <v>426</v>
      </c>
      <c r="D102" s="316">
        <f>23200+10240</f>
        <v>33440</v>
      </c>
      <c r="E102" s="316">
        <f>D102*'[1]Прил 5 Расчет стоим 1 чел.часа '!$C$14</f>
        <v>10443312</v>
      </c>
      <c r="F102" s="303">
        <f>E102/H5/12</f>
        <v>0.209</v>
      </c>
      <c r="G102" s="68">
        <f>F102</f>
        <v>0.209</v>
      </c>
      <c r="H102" s="68">
        <f>G102</f>
        <v>0.209</v>
      </c>
      <c r="I102" s="68">
        <f>F102</f>
        <v>0.209</v>
      </c>
      <c r="J102" s="68">
        <f>F102</f>
        <v>0.209</v>
      </c>
      <c r="K102" s="68">
        <f>I102</f>
        <v>0.209</v>
      </c>
      <c r="L102" s="68">
        <f>J102</f>
        <v>0.209</v>
      </c>
      <c r="M102" s="68">
        <f aca="true" t="shared" si="1" ref="M102:AD102">L102</f>
        <v>0.209</v>
      </c>
      <c r="N102" s="68">
        <f t="shared" si="1"/>
        <v>0.209</v>
      </c>
      <c r="O102" s="68">
        <f t="shared" si="1"/>
        <v>0.209</v>
      </c>
      <c r="P102" s="68">
        <f t="shared" si="1"/>
        <v>0.209</v>
      </c>
      <c r="Q102" s="68">
        <f t="shared" si="1"/>
        <v>0.209</v>
      </c>
      <c r="R102" s="68">
        <f t="shared" si="1"/>
        <v>0.209</v>
      </c>
      <c r="S102" s="68">
        <f t="shared" si="1"/>
        <v>0.209</v>
      </c>
      <c r="T102" s="68">
        <f t="shared" si="1"/>
        <v>0.209</v>
      </c>
      <c r="U102" s="68">
        <f t="shared" si="1"/>
        <v>0.209</v>
      </c>
      <c r="V102" s="68">
        <f t="shared" si="1"/>
        <v>0.209</v>
      </c>
      <c r="W102" s="68">
        <f t="shared" si="1"/>
        <v>0.209</v>
      </c>
      <c r="X102" s="68">
        <f t="shared" si="1"/>
        <v>0.209</v>
      </c>
      <c r="Y102" s="68">
        <f t="shared" si="1"/>
        <v>0.209</v>
      </c>
      <c r="Z102" s="68">
        <f t="shared" si="1"/>
        <v>0.209</v>
      </c>
      <c r="AA102" s="68">
        <f t="shared" si="1"/>
        <v>0.209</v>
      </c>
      <c r="AB102" s="68">
        <f t="shared" si="1"/>
        <v>0.209</v>
      </c>
      <c r="AC102" s="68">
        <f t="shared" si="1"/>
        <v>0.209</v>
      </c>
      <c r="AD102" s="68">
        <f t="shared" si="1"/>
        <v>0.209</v>
      </c>
      <c r="AE102" s="93"/>
      <c r="AF102" s="93"/>
      <c r="AG102" s="93"/>
      <c r="AH102" s="93"/>
      <c r="AI102" s="93"/>
      <c r="AJ102" s="93"/>
      <c r="AK102" s="93"/>
      <c r="AL102" s="93"/>
    </row>
    <row r="103" spans="1:38" ht="28.5" hidden="1">
      <c r="A103" s="291"/>
      <c r="B103" s="5" t="s">
        <v>370</v>
      </c>
      <c r="C103" s="314"/>
      <c r="D103" s="317"/>
      <c r="E103" s="317"/>
      <c r="F103" s="304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93"/>
      <c r="AF103" s="93"/>
      <c r="AG103" s="93"/>
      <c r="AH103" s="93"/>
      <c r="AI103" s="93"/>
      <c r="AJ103" s="93"/>
      <c r="AK103" s="93"/>
      <c r="AL103" s="93"/>
    </row>
    <row r="104" spans="1:38" ht="42.75" hidden="1">
      <c r="A104" s="291"/>
      <c r="B104" s="5" t="s">
        <v>371</v>
      </c>
      <c r="C104" s="314"/>
      <c r="D104" s="317"/>
      <c r="E104" s="317"/>
      <c r="F104" s="304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93"/>
      <c r="AF104" s="93"/>
      <c r="AG104" s="93"/>
      <c r="AH104" s="93"/>
      <c r="AI104" s="93"/>
      <c r="AJ104" s="93"/>
      <c r="AK104" s="93"/>
      <c r="AL104" s="93"/>
    </row>
    <row r="105" spans="1:38" ht="57" hidden="1">
      <c r="A105" s="291"/>
      <c r="B105" s="5" t="s">
        <v>372</v>
      </c>
      <c r="C105" s="314"/>
      <c r="D105" s="317"/>
      <c r="E105" s="317"/>
      <c r="F105" s="304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93"/>
      <c r="AF105" s="93"/>
      <c r="AG105" s="93"/>
      <c r="AH105" s="93"/>
      <c r="AI105" s="93"/>
      <c r="AJ105" s="93"/>
      <c r="AK105" s="93"/>
      <c r="AL105" s="93"/>
    </row>
    <row r="106" spans="1:38" ht="71.25" hidden="1">
      <c r="A106" s="291"/>
      <c r="B106" s="7" t="s">
        <v>459</v>
      </c>
      <c r="C106" s="314"/>
      <c r="D106" s="317"/>
      <c r="E106" s="317"/>
      <c r="F106" s="304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93"/>
      <c r="AF106" s="93"/>
      <c r="AG106" s="93"/>
      <c r="AH106" s="93"/>
      <c r="AI106" s="93"/>
      <c r="AJ106" s="93"/>
      <c r="AK106" s="93"/>
      <c r="AL106" s="93"/>
    </row>
    <row r="107" spans="1:38" ht="57" hidden="1">
      <c r="A107" s="306"/>
      <c r="B107" s="5" t="s">
        <v>373</v>
      </c>
      <c r="C107" s="315"/>
      <c r="D107" s="318"/>
      <c r="E107" s="318"/>
      <c r="F107" s="305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93"/>
      <c r="AF107" s="93"/>
      <c r="AG107" s="93"/>
      <c r="AH107" s="93"/>
      <c r="AI107" s="93"/>
      <c r="AJ107" s="93"/>
      <c r="AK107" s="93"/>
      <c r="AL107" s="93"/>
    </row>
    <row r="108" spans="1:38" ht="51.75" customHeight="1">
      <c r="A108" s="234" t="s">
        <v>260</v>
      </c>
      <c r="B108" s="9" t="s">
        <v>374</v>
      </c>
      <c r="C108" s="271" t="s">
        <v>426</v>
      </c>
      <c r="D108" s="273">
        <v>40131</v>
      </c>
      <c r="E108" s="273">
        <f>D108*'[1]Прил 5 Расчет стоим 1 чел.часа '!$C$14</f>
        <v>12532911</v>
      </c>
      <c r="F108" s="275">
        <f>E108/H5/12</f>
        <v>0.251</v>
      </c>
      <c r="G108" s="213">
        <f>F108</f>
        <v>0.251</v>
      </c>
      <c r="H108" s="213">
        <f>F108</f>
        <v>0.251</v>
      </c>
      <c r="I108" s="213">
        <f>F108</f>
        <v>0.251</v>
      </c>
      <c r="J108" s="213">
        <f>F108</f>
        <v>0.251</v>
      </c>
      <c r="K108" s="213">
        <f>F108</f>
        <v>0.251</v>
      </c>
      <c r="L108" s="213">
        <f>F108</f>
        <v>0.251</v>
      </c>
      <c r="M108" s="213">
        <f>F108</f>
        <v>0.251</v>
      </c>
      <c r="N108" s="213">
        <f>F108</f>
        <v>0.251</v>
      </c>
      <c r="O108" s="213">
        <f>F108</f>
        <v>0.251</v>
      </c>
      <c r="P108" s="213">
        <f>F108</f>
        <v>0.251</v>
      </c>
      <c r="Q108" s="213">
        <f>F108</f>
        <v>0.251</v>
      </c>
      <c r="R108" s="213">
        <f>F108</f>
        <v>0.251</v>
      </c>
      <c r="S108" s="213">
        <f>F108</f>
        <v>0.251</v>
      </c>
      <c r="T108" s="213">
        <f>F108</f>
        <v>0.251</v>
      </c>
      <c r="U108" s="213">
        <f>F108</f>
        <v>0.251</v>
      </c>
      <c r="V108" s="213">
        <f>F108</f>
        <v>0.251</v>
      </c>
      <c r="W108" s="213">
        <f>F108</f>
        <v>0.251</v>
      </c>
      <c r="X108" s="213">
        <f>F108</f>
        <v>0.251</v>
      </c>
      <c r="Y108" s="213">
        <f>F108</f>
        <v>0.251</v>
      </c>
      <c r="Z108" s="213">
        <f>F108</f>
        <v>0.251</v>
      </c>
      <c r="AA108" s="213">
        <f>F108</f>
        <v>0.251</v>
      </c>
      <c r="AB108" s="213">
        <f>F108</f>
        <v>0.251</v>
      </c>
      <c r="AC108" s="213">
        <f>F108</f>
        <v>0.251</v>
      </c>
      <c r="AD108" s="213">
        <f>F108</f>
        <v>0.251</v>
      </c>
      <c r="AE108" s="281"/>
      <c r="AF108" s="281"/>
      <c r="AG108" s="281"/>
      <c r="AH108" s="281"/>
      <c r="AI108" s="281"/>
      <c r="AJ108" s="281"/>
      <c r="AK108" s="281"/>
      <c r="AL108" s="281"/>
    </row>
    <row r="109" spans="1:38" ht="22.5" customHeight="1">
      <c r="A109" s="245"/>
      <c r="B109" s="9" t="s">
        <v>384</v>
      </c>
      <c r="C109" s="272"/>
      <c r="D109" s="274"/>
      <c r="E109" s="274"/>
      <c r="F109" s="276"/>
      <c r="G109" s="223"/>
      <c r="H109" s="223"/>
      <c r="I109" s="215"/>
      <c r="J109" s="215"/>
      <c r="K109" s="223"/>
      <c r="L109" s="223"/>
      <c r="M109" s="223"/>
      <c r="N109" s="223"/>
      <c r="O109" s="223"/>
      <c r="P109" s="223"/>
      <c r="Q109" s="223"/>
      <c r="R109" s="223"/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  <c r="AD109" s="223"/>
      <c r="AE109" s="283"/>
      <c r="AF109" s="283"/>
      <c r="AG109" s="283"/>
      <c r="AH109" s="283"/>
      <c r="AI109" s="283"/>
      <c r="AJ109" s="283"/>
      <c r="AK109" s="283"/>
      <c r="AL109" s="283"/>
    </row>
    <row r="110" spans="1:38" ht="114" hidden="1">
      <c r="A110" s="245"/>
      <c r="B110" s="9" t="s">
        <v>472</v>
      </c>
      <c r="C110" s="272"/>
      <c r="D110" s="274"/>
      <c r="E110" s="274"/>
      <c r="F110" s="276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93"/>
      <c r="AF110" s="93"/>
      <c r="AG110" s="93"/>
      <c r="AH110" s="93"/>
      <c r="AI110" s="93"/>
      <c r="AJ110" s="93"/>
      <c r="AK110" s="93"/>
      <c r="AL110" s="93"/>
    </row>
    <row r="111" spans="1:38" ht="85.5" hidden="1">
      <c r="A111" s="245"/>
      <c r="B111" s="9" t="s">
        <v>457</v>
      </c>
      <c r="C111" s="272"/>
      <c r="D111" s="274"/>
      <c r="E111" s="274"/>
      <c r="F111" s="276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93"/>
      <c r="AF111" s="93"/>
      <c r="AG111" s="93"/>
      <c r="AH111" s="93"/>
      <c r="AI111" s="93"/>
      <c r="AJ111" s="93"/>
      <c r="AK111" s="93"/>
      <c r="AL111" s="93"/>
    </row>
    <row r="112" spans="1:38" ht="28.5" customHeight="1">
      <c r="A112" s="234" t="s">
        <v>261</v>
      </c>
      <c r="B112" s="12" t="s">
        <v>375</v>
      </c>
      <c r="C112" s="292" t="s">
        <v>426</v>
      </c>
      <c r="D112" s="273">
        <v>187775</v>
      </c>
      <c r="E112" s="273">
        <f>D112*'[1]Прил 5 Расчет стоим 1 чел.часа '!$C$14</f>
        <v>58642133</v>
      </c>
      <c r="F112" s="275">
        <f>E112/H5/12</f>
        <v>1.174</v>
      </c>
      <c r="G112" s="213">
        <f>F112</f>
        <v>1.174</v>
      </c>
      <c r="H112" s="213">
        <f>F112</f>
        <v>1.174</v>
      </c>
      <c r="I112" s="213">
        <f>F112</f>
        <v>1.174</v>
      </c>
      <c r="J112" s="213">
        <f>F112</f>
        <v>1.174</v>
      </c>
      <c r="K112" s="213">
        <f>F112*2</f>
        <v>2.348</v>
      </c>
      <c r="L112" s="213">
        <f>F112*2</f>
        <v>2.348</v>
      </c>
      <c r="M112" s="213">
        <f>F112</f>
        <v>1.174</v>
      </c>
      <c r="N112" s="213">
        <f>F112</f>
        <v>1.174</v>
      </c>
      <c r="O112" s="213">
        <f>F112</f>
        <v>1.174</v>
      </c>
      <c r="P112" s="213">
        <f>F112</f>
        <v>1.174</v>
      </c>
      <c r="Q112" s="213">
        <f>F112</f>
        <v>1.174</v>
      </c>
      <c r="R112" s="213">
        <f>F112</f>
        <v>1.174</v>
      </c>
      <c r="S112" s="213">
        <f>F112</f>
        <v>1.174</v>
      </c>
      <c r="T112" s="213">
        <f>F112</f>
        <v>1.174</v>
      </c>
      <c r="U112" s="213">
        <f>F112</f>
        <v>1.174</v>
      </c>
      <c r="V112" s="213">
        <f>F112</f>
        <v>1.174</v>
      </c>
      <c r="W112" s="213">
        <f>F112</f>
        <v>1.174</v>
      </c>
      <c r="X112" s="213">
        <f>F112</f>
        <v>1.174</v>
      </c>
      <c r="Y112" s="213">
        <f>F112</f>
        <v>1.174</v>
      </c>
      <c r="Z112" s="213">
        <f>F112</f>
        <v>1.174</v>
      </c>
      <c r="AA112" s="213">
        <f>F112</f>
        <v>1.174</v>
      </c>
      <c r="AB112" s="213">
        <f>F112</f>
        <v>1.174</v>
      </c>
      <c r="AC112" s="213">
        <f>F112</f>
        <v>1.174</v>
      </c>
      <c r="AD112" s="213">
        <f>F112</f>
        <v>1.174</v>
      </c>
      <c r="AE112" s="281"/>
      <c r="AF112" s="281"/>
      <c r="AG112" s="281"/>
      <c r="AH112" s="281"/>
      <c r="AI112" s="281"/>
      <c r="AJ112" s="281"/>
      <c r="AK112" s="281"/>
      <c r="AL112" s="281"/>
    </row>
    <row r="113" spans="1:38" ht="62.25" customHeight="1">
      <c r="A113" s="245"/>
      <c r="B113" s="13" t="s">
        <v>277</v>
      </c>
      <c r="C113" s="293"/>
      <c r="D113" s="274"/>
      <c r="E113" s="274"/>
      <c r="F113" s="276"/>
      <c r="G113" s="223"/>
      <c r="H113" s="223"/>
      <c r="I113" s="215"/>
      <c r="J113" s="215"/>
      <c r="K113" s="223"/>
      <c r="L113" s="223"/>
      <c r="M113" s="223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  <c r="AE113" s="283"/>
      <c r="AF113" s="283"/>
      <c r="AG113" s="283"/>
      <c r="AH113" s="283"/>
      <c r="AI113" s="283"/>
      <c r="AJ113" s="283"/>
      <c r="AK113" s="283"/>
      <c r="AL113" s="283"/>
    </row>
    <row r="114" spans="1:38" ht="26.25" customHeight="1" hidden="1">
      <c r="A114" s="245"/>
      <c r="B114" s="13" t="s">
        <v>278</v>
      </c>
      <c r="C114" s="293"/>
      <c r="D114" s="274"/>
      <c r="E114" s="274"/>
      <c r="F114" s="276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93"/>
      <c r="AF114" s="93"/>
      <c r="AG114" s="93"/>
      <c r="AH114" s="93"/>
      <c r="AI114" s="93"/>
      <c r="AJ114" s="93"/>
      <c r="AK114" s="93"/>
      <c r="AL114" s="93"/>
    </row>
    <row r="115" spans="1:38" ht="46.5" customHeight="1" hidden="1">
      <c r="A115" s="245"/>
      <c r="B115" s="9" t="s">
        <v>376</v>
      </c>
      <c r="C115" s="293"/>
      <c r="D115" s="274"/>
      <c r="E115" s="274"/>
      <c r="F115" s="276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93"/>
      <c r="AF115" s="93"/>
      <c r="AG115" s="93"/>
      <c r="AH115" s="93"/>
      <c r="AI115" s="93"/>
      <c r="AJ115" s="93"/>
      <c r="AK115" s="93"/>
      <c r="AL115" s="93"/>
    </row>
    <row r="116" spans="1:38" ht="28.5" hidden="1">
      <c r="A116" s="245"/>
      <c r="B116" s="9" t="s">
        <v>377</v>
      </c>
      <c r="C116" s="293"/>
      <c r="D116" s="274"/>
      <c r="E116" s="274"/>
      <c r="F116" s="276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93"/>
      <c r="AF116" s="93"/>
      <c r="AG116" s="93"/>
      <c r="AH116" s="93"/>
      <c r="AI116" s="93"/>
      <c r="AJ116" s="93"/>
      <c r="AK116" s="93"/>
      <c r="AL116" s="93"/>
    </row>
    <row r="117" spans="1:38" ht="21" customHeight="1" hidden="1">
      <c r="A117" s="245"/>
      <c r="B117" s="9" t="s">
        <v>378</v>
      </c>
      <c r="C117" s="293"/>
      <c r="D117" s="274"/>
      <c r="E117" s="274"/>
      <c r="F117" s="276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93"/>
      <c r="AF117" s="93"/>
      <c r="AG117" s="93"/>
      <c r="AH117" s="93"/>
      <c r="AI117" s="93"/>
      <c r="AJ117" s="93"/>
      <c r="AK117" s="93"/>
      <c r="AL117" s="93"/>
    </row>
    <row r="118" spans="1:38" ht="42.75" hidden="1">
      <c r="A118" s="245"/>
      <c r="B118" s="9" t="s">
        <v>379</v>
      </c>
      <c r="C118" s="293"/>
      <c r="D118" s="274"/>
      <c r="E118" s="274"/>
      <c r="F118" s="276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93"/>
      <c r="AF118" s="93"/>
      <c r="AG118" s="93"/>
      <c r="AH118" s="93"/>
      <c r="AI118" s="93"/>
      <c r="AJ118" s="93"/>
      <c r="AK118" s="93"/>
      <c r="AL118" s="93"/>
    </row>
    <row r="119" spans="1:38" ht="42.75" hidden="1">
      <c r="A119" s="245"/>
      <c r="B119" s="9" t="s">
        <v>380</v>
      </c>
      <c r="C119" s="293"/>
      <c r="D119" s="274"/>
      <c r="E119" s="274"/>
      <c r="F119" s="276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93"/>
      <c r="AF119" s="93"/>
      <c r="AG119" s="93"/>
      <c r="AH119" s="93"/>
      <c r="AI119" s="93"/>
      <c r="AJ119" s="93"/>
      <c r="AK119" s="93"/>
      <c r="AL119" s="93"/>
    </row>
    <row r="120" spans="1:38" ht="28.5" hidden="1">
      <c r="A120" s="245"/>
      <c r="B120" s="9" t="s">
        <v>381</v>
      </c>
      <c r="C120" s="293"/>
      <c r="D120" s="274"/>
      <c r="E120" s="274"/>
      <c r="F120" s="276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93"/>
      <c r="AF120" s="93"/>
      <c r="AG120" s="93"/>
      <c r="AH120" s="93"/>
      <c r="AI120" s="93"/>
      <c r="AJ120" s="93"/>
      <c r="AK120" s="93"/>
      <c r="AL120" s="93"/>
    </row>
    <row r="121" spans="1:38" ht="28.5" hidden="1">
      <c r="A121" s="245"/>
      <c r="B121" s="9" t="s">
        <v>382</v>
      </c>
      <c r="C121" s="293"/>
      <c r="D121" s="274"/>
      <c r="E121" s="274"/>
      <c r="F121" s="276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93"/>
      <c r="AF121" s="93"/>
      <c r="AG121" s="93"/>
      <c r="AH121" s="93"/>
      <c r="AI121" s="93"/>
      <c r="AJ121" s="93"/>
      <c r="AK121" s="93"/>
      <c r="AL121" s="93"/>
    </row>
    <row r="122" spans="1:38" ht="9.75" customHeight="1" hidden="1">
      <c r="A122" s="245"/>
      <c r="B122" s="9" t="s">
        <v>383</v>
      </c>
      <c r="C122" s="293"/>
      <c r="D122" s="274"/>
      <c r="E122" s="274"/>
      <c r="F122" s="276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93"/>
      <c r="AF122" s="93"/>
      <c r="AG122" s="93"/>
      <c r="AH122" s="93"/>
      <c r="AI122" s="93"/>
      <c r="AJ122" s="93"/>
      <c r="AK122" s="93"/>
      <c r="AL122" s="93"/>
    </row>
    <row r="123" spans="1:38" ht="57" hidden="1">
      <c r="A123" s="245"/>
      <c r="B123" s="9" t="s">
        <v>385</v>
      </c>
      <c r="C123" s="293"/>
      <c r="D123" s="274"/>
      <c r="E123" s="274"/>
      <c r="F123" s="276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93"/>
      <c r="AF123" s="93"/>
      <c r="AG123" s="93"/>
      <c r="AH123" s="93"/>
      <c r="AI123" s="93"/>
      <c r="AJ123" s="93"/>
      <c r="AK123" s="93"/>
      <c r="AL123" s="93"/>
    </row>
    <row r="124" spans="1:38" ht="42.75" hidden="1">
      <c r="A124" s="245"/>
      <c r="B124" s="9" t="s">
        <v>386</v>
      </c>
      <c r="C124" s="293"/>
      <c r="D124" s="274"/>
      <c r="E124" s="274"/>
      <c r="F124" s="276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93"/>
      <c r="AF124" s="93"/>
      <c r="AG124" s="93"/>
      <c r="AH124" s="93"/>
      <c r="AI124" s="93"/>
      <c r="AJ124" s="93"/>
      <c r="AK124" s="93"/>
      <c r="AL124" s="93"/>
    </row>
    <row r="125" spans="1:38" ht="115.5" customHeight="1" hidden="1">
      <c r="A125" s="245"/>
      <c r="B125" s="9" t="s">
        <v>447</v>
      </c>
      <c r="C125" s="293"/>
      <c r="D125" s="274"/>
      <c r="E125" s="274"/>
      <c r="F125" s="276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93"/>
      <c r="AF125" s="93"/>
      <c r="AG125" s="93"/>
      <c r="AH125" s="93"/>
      <c r="AI125" s="93"/>
      <c r="AJ125" s="93"/>
      <c r="AK125" s="93"/>
      <c r="AL125" s="93"/>
    </row>
    <row r="126" spans="1:38" ht="156.75" hidden="1">
      <c r="A126" s="245"/>
      <c r="B126" s="9" t="s">
        <v>444</v>
      </c>
      <c r="C126" s="293"/>
      <c r="D126" s="274"/>
      <c r="E126" s="274"/>
      <c r="F126" s="276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93"/>
      <c r="AF126" s="93"/>
      <c r="AG126" s="93"/>
      <c r="AH126" s="93"/>
      <c r="AI126" s="93"/>
      <c r="AJ126" s="93"/>
      <c r="AK126" s="93"/>
      <c r="AL126" s="93"/>
    </row>
    <row r="127" spans="1:38" ht="37.5" customHeight="1" hidden="1">
      <c r="A127" s="245"/>
      <c r="B127" s="9" t="s">
        <v>445</v>
      </c>
      <c r="C127" s="293"/>
      <c r="D127" s="274"/>
      <c r="E127" s="274"/>
      <c r="F127" s="276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93"/>
      <c r="AF127" s="93"/>
      <c r="AG127" s="93"/>
      <c r="AH127" s="93"/>
      <c r="AI127" s="93"/>
      <c r="AJ127" s="93"/>
      <c r="AK127" s="93"/>
      <c r="AL127" s="93"/>
    </row>
    <row r="128" spans="1:38" ht="71.25" hidden="1">
      <c r="A128" s="235"/>
      <c r="B128" s="9" t="s">
        <v>446</v>
      </c>
      <c r="C128" s="294"/>
      <c r="D128" s="295"/>
      <c r="E128" s="295"/>
      <c r="F128" s="280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93"/>
      <c r="AF128" s="93"/>
      <c r="AG128" s="93"/>
      <c r="AH128" s="93"/>
      <c r="AI128" s="93"/>
      <c r="AJ128" s="93"/>
      <c r="AK128" s="93"/>
      <c r="AL128" s="93"/>
    </row>
    <row r="129" spans="1:38" ht="20.25" customHeight="1">
      <c r="A129" s="234" t="s">
        <v>262</v>
      </c>
      <c r="B129" s="9" t="s">
        <v>422</v>
      </c>
      <c r="C129" s="271" t="s">
        <v>426</v>
      </c>
      <c r="D129" s="273">
        <f>178192-62184</f>
        <v>116008</v>
      </c>
      <c r="E129" s="273">
        <f>D129*'[1]Прил 5 Расчет стоим 1 чел.часа '!$C$14</f>
        <v>36229298</v>
      </c>
      <c r="F129" s="275">
        <f>E129/H5/12</f>
        <v>0.725</v>
      </c>
      <c r="G129" s="213">
        <f>F129</f>
        <v>0.725</v>
      </c>
      <c r="H129" s="213">
        <f>G129</f>
        <v>0.725</v>
      </c>
      <c r="I129" s="213">
        <f>F129</f>
        <v>0.725</v>
      </c>
      <c r="J129" s="213">
        <f>F129</f>
        <v>0.725</v>
      </c>
      <c r="K129" s="213">
        <f>F129*2</f>
        <v>1.45</v>
      </c>
      <c r="L129" s="213">
        <f>F129*2</f>
        <v>1.45</v>
      </c>
      <c r="M129" s="213">
        <f>F129</f>
        <v>0.725</v>
      </c>
      <c r="N129" s="213">
        <f>F129</f>
        <v>0.725</v>
      </c>
      <c r="O129" s="213">
        <f>F129</f>
        <v>0.725</v>
      </c>
      <c r="P129" s="213">
        <f>F129</f>
        <v>0.725</v>
      </c>
      <c r="Q129" s="213">
        <f>F129</f>
        <v>0.725</v>
      </c>
      <c r="R129" s="213">
        <f>F129</f>
        <v>0.725</v>
      </c>
      <c r="S129" s="213">
        <f>F129</f>
        <v>0.725</v>
      </c>
      <c r="T129" s="213">
        <f>F129</f>
        <v>0.725</v>
      </c>
      <c r="U129" s="213">
        <f>F129</f>
        <v>0.725</v>
      </c>
      <c r="V129" s="213">
        <f>F129</f>
        <v>0.725</v>
      </c>
      <c r="W129" s="213">
        <f>F129</f>
        <v>0.725</v>
      </c>
      <c r="X129" s="213">
        <f>F129</f>
        <v>0.725</v>
      </c>
      <c r="Y129" s="213">
        <f>F129</f>
        <v>0.725</v>
      </c>
      <c r="Z129" s="213">
        <f>F129</f>
        <v>0.725</v>
      </c>
      <c r="AA129" s="213">
        <f>F129</f>
        <v>0.725</v>
      </c>
      <c r="AB129" s="213">
        <f>F129</f>
        <v>0.725</v>
      </c>
      <c r="AC129" s="213">
        <f>F129</f>
        <v>0.725</v>
      </c>
      <c r="AD129" s="213">
        <f>F129</f>
        <v>0.725</v>
      </c>
      <c r="AE129" s="281"/>
      <c r="AF129" s="281"/>
      <c r="AG129" s="281"/>
      <c r="AH129" s="281"/>
      <c r="AI129" s="281"/>
      <c r="AJ129" s="281"/>
      <c r="AK129" s="281"/>
      <c r="AL129" s="281"/>
    </row>
    <row r="130" spans="1:38" ht="15" customHeight="1">
      <c r="A130" s="245"/>
      <c r="B130" s="9" t="s">
        <v>464</v>
      </c>
      <c r="C130" s="272"/>
      <c r="D130" s="274"/>
      <c r="E130" s="274"/>
      <c r="F130" s="276"/>
      <c r="G130" s="222"/>
      <c r="H130" s="222"/>
      <c r="I130" s="214"/>
      <c r="J130" s="214"/>
      <c r="K130" s="222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2"/>
      <c r="W130" s="222"/>
      <c r="X130" s="222"/>
      <c r="Y130" s="222"/>
      <c r="Z130" s="222"/>
      <c r="AA130" s="222"/>
      <c r="AB130" s="222"/>
      <c r="AC130" s="222"/>
      <c r="AD130" s="222"/>
      <c r="AE130" s="283"/>
      <c r="AF130" s="283"/>
      <c r="AG130" s="283"/>
      <c r="AH130" s="283"/>
      <c r="AI130" s="283"/>
      <c r="AJ130" s="283"/>
      <c r="AK130" s="283"/>
      <c r="AL130" s="283"/>
    </row>
    <row r="131" spans="1:38" ht="6.75" customHeight="1" hidden="1">
      <c r="A131" s="245"/>
      <c r="B131" s="31" t="s">
        <v>387</v>
      </c>
      <c r="C131" s="272"/>
      <c r="D131" s="274"/>
      <c r="E131" s="274"/>
      <c r="F131" s="276"/>
      <c r="G131" s="223"/>
      <c r="H131" s="223"/>
      <c r="I131" s="82"/>
      <c r="J131" s="82"/>
      <c r="K131" s="223"/>
      <c r="L131" s="223"/>
      <c r="M131" s="223"/>
      <c r="N131" s="223"/>
      <c r="O131" s="223"/>
      <c r="P131" s="223"/>
      <c r="Q131" s="223"/>
      <c r="R131" s="223"/>
      <c r="S131" s="223"/>
      <c r="T131" s="223"/>
      <c r="U131" s="223"/>
      <c r="V131" s="223"/>
      <c r="W131" s="223"/>
      <c r="X131" s="223"/>
      <c r="Y131" s="223"/>
      <c r="Z131" s="223"/>
      <c r="AA131" s="223"/>
      <c r="AB131" s="223"/>
      <c r="AC131" s="223"/>
      <c r="AD131" s="223"/>
      <c r="AE131" s="93"/>
      <c r="AF131" s="93"/>
      <c r="AG131" s="93"/>
      <c r="AH131" s="93"/>
      <c r="AI131" s="93"/>
      <c r="AJ131" s="93"/>
      <c r="AK131" s="93"/>
      <c r="AL131" s="93"/>
    </row>
    <row r="132" spans="1:38" ht="20.25" customHeight="1">
      <c r="A132" s="245"/>
      <c r="B132" s="234" t="s">
        <v>458</v>
      </c>
      <c r="C132" s="20"/>
      <c r="D132" s="16"/>
      <c r="E132" s="37">
        <f>'[1]Прил 5 Расчет стоим 1 чел.часа '!$C$21</f>
        <v>1798325</v>
      </c>
      <c r="F132" s="55">
        <f>E132/H5/12</f>
        <v>0.036</v>
      </c>
      <c r="G132" s="52">
        <f>F132</f>
        <v>0.036</v>
      </c>
      <c r="H132" s="52">
        <f>F132</f>
        <v>0.036</v>
      </c>
      <c r="I132" s="52">
        <f>F132</f>
        <v>0.036</v>
      </c>
      <c r="J132" s="52">
        <f>F132</f>
        <v>0.036</v>
      </c>
      <c r="K132" s="52">
        <f>F132</f>
        <v>0.036</v>
      </c>
      <c r="L132" s="52">
        <f>F132</f>
        <v>0.036</v>
      </c>
      <c r="M132" s="52">
        <f>F132</f>
        <v>0.036</v>
      </c>
      <c r="N132" s="52">
        <f>F132</f>
        <v>0.036</v>
      </c>
      <c r="O132" s="52">
        <f>F132</f>
        <v>0.036</v>
      </c>
      <c r="P132" s="52">
        <f>F132</f>
        <v>0.036</v>
      </c>
      <c r="Q132" s="52">
        <f>F132</f>
        <v>0.036</v>
      </c>
      <c r="R132" s="52">
        <f>F132</f>
        <v>0.036</v>
      </c>
      <c r="S132" s="52">
        <f>F132</f>
        <v>0.036</v>
      </c>
      <c r="T132" s="52">
        <f>F132</f>
        <v>0.036</v>
      </c>
      <c r="U132" s="52">
        <f>F132</f>
        <v>0.036</v>
      </c>
      <c r="V132" s="52">
        <f>F132</f>
        <v>0.036</v>
      </c>
      <c r="W132" s="52">
        <f>F132</f>
        <v>0.036</v>
      </c>
      <c r="X132" s="52">
        <f>F132</f>
        <v>0.036</v>
      </c>
      <c r="Y132" s="52">
        <f>F132</f>
        <v>0.036</v>
      </c>
      <c r="Z132" s="52">
        <f>F132</f>
        <v>0.036</v>
      </c>
      <c r="AA132" s="52">
        <f>F132</f>
        <v>0.036</v>
      </c>
      <c r="AB132" s="52">
        <f>F132</f>
        <v>0.036</v>
      </c>
      <c r="AC132" s="52">
        <f>F132</f>
        <v>0.036</v>
      </c>
      <c r="AD132" s="52">
        <f>F132</f>
        <v>0.036</v>
      </c>
      <c r="AE132" s="93"/>
      <c r="AF132" s="93"/>
      <c r="AG132" s="93"/>
      <c r="AH132" s="93"/>
      <c r="AI132" s="93"/>
      <c r="AJ132" s="93"/>
      <c r="AK132" s="93"/>
      <c r="AL132" s="93"/>
    </row>
    <row r="133" spans="1:38" ht="24.75" customHeight="1">
      <c r="A133" s="235"/>
      <c r="B133" s="235"/>
      <c r="C133" s="26" t="s">
        <v>426</v>
      </c>
      <c r="D133" s="27">
        <v>62184</v>
      </c>
      <c r="E133" s="27">
        <f>D133*'[1]Прил 5 Расчет стоим 1 чел.часа '!$C$14</f>
        <v>19420063</v>
      </c>
      <c r="F133" s="56">
        <f>E133/H5/12</f>
        <v>0.389</v>
      </c>
      <c r="G133" s="52">
        <f>F133</f>
        <v>0.389</v>
      </c>
      <c r="H133" s="52">
        <f>F133</f>
        <v>0.389</v>
      </c>
      <c r="I133" s="52">
        <f>F133</f>
        <v>0.389</v>
      </c>
      <c r="J133" s="52">
        <f>F133</f>
        <v>0.389</v>
      </c>
      <c r="K133" s="52">
        <f>F133</f>
        <v>0.389</v>
      </c>
      <c r="L133" s="52">
        <f>F133</f>
        <v>0.389</v>
      </c>
      <c r="M133" s="52">
        <f>F133</f>
        <v>0.389</v>
      </c>
      <c r="N133" s="52">
        <f>F133</f>
        <v>0.389</v>
      </c>
      <c r="O133" s="52">
        <f>F133</f>
        <v>0.389</v>
      </c>
      <c r="P133" s="52">
        <f>F133</f>
        <v>0.389</v>
      </c>
      <c r="Q133" s="52">
        <f>F133</f>
        <v>0.389</v>
      </c>
      <c r="R133" s="52">
        <f>F133</f>
        <v>0.389</v>
      </c>
      <c r="S133" s="52">
        <f>F133</f>
        <v>0.389</v>
      </c>
      <c r="T133" s="52">
        <f>F133</f>
        <v>0.389</v>
      </c>
      <c r="U133" s="52">
        <f>F133</f>
        <v>0.389</v>
      </c>
      <c r="V133" s="52">
        <f>F133</f>
        <v>0.389</v>
      </c>
      <c r="W133" s="52">
        <f>F133</f>
        <v>0.389</v>
      </c>
      <c r="X133" s="52">
        <f>F133</f>
        <v>0.389</v>
      </c>
      <c r="Y133" s="52">
        <f>F133</f>
        <v>0.389</v>
      </c>
      <c r="Z133" s="52">
        <f>F133</f>
        <v>0.389</v>
      </c>
      <c r="AA133" s="52">
        <f>F133</f>
        <v>0.389</v>
      </c>
      <c r="AB133" s="52">
        <f>F133</f>
        <v>0.389</v>
      </c>
      <c r="AC133" s="52">
        <f>F133</f>
        <v>0.389</v>
      </c>
      <c r="AD133" s="52">
        <f>F133</f>
        <v>0.389</v>
      </c>
      <c r="AE133" s="93"/>
      <c r="AF133" s="93"/>
      <c r="AG133" s="93"/>
      <c r="AH133" s="93"/>
      <c r="AI133" s="93"/>
      <c r="AJ133" s="93"/>
      <c r="AK133" s="93"/>
      <c r="AL133" s="93"/>
    </row>
    <row r="134" spans="1:38" ht="73.5" customHeight="1">
      <c r="A134" s="234" t="s">
        <v>0</v>
      </c>
      <c r="B134" s="9" t="s">
        <v>423</v>
      </c>
      <c r="C134" s="271" t="s">
        <v>426</v>
      </c>
      <c r="D134" s="273">
        <v>130407</v>
      </c>
      <c r="E134" s="273">
        <f>D134*'[1]Прил 5 Расчет стоим 1 чел.часа '!$C$14</f>
        <v>40726106</v>
      </c>
      <c r="F134" s="275">
        <f>E134/H5/12</f>
        <v>0.815</v>
      </c>
      <c r="G134" s="52">
        <f>F134</f>
        <v>0.815</v>
      </c>
      <c r="H134" s="52">
        <f>F134</f>
        <v>0.815</v>
      </c>
      <c r="I134" s="52">
        <f>F134</f>
        <v>0.815</v>
      </c>
      <c r="J134" s="52">
        <f>F134</f>
        <v>0.815</v>
      </c>
      <c r="K134" s="52">
        <f>F134</f>
        <v>0.815</v>
      </c>
      <c r="L134" s="52">
        <f>F134</f>
        <v>0.815</v>
      </c>
      <c r="M134" s="52">
        <f>F134</f>
        <v>0.815</v>
      </c>
      <c r="N134" s="52">
        <f>F134</f>
        <v>0.815</v>
      </c>
      <c r="O134" s="52">
        <f>F134</f>
        <v>0.815</v>
      </c>
      <c r="P134" s="52">
        <f>F134</f>
        <v>0.815</v>
      </c>
      <c r="Q134" s="52">
        <f>F134</f>
        <v>0.815</v>
      </c>
      <c r="R134" s="52">
        <f>F134</f>
        <v>0.815</v>
      </c>
      <c r="S134" s="52">
        <f>F134</f>
        <v>0.815</v>
      </c>
      <c r="T134" s="52">
        <f>F134</f>
        <v>0.815</v>
      </c>
      <c r="U134" s="52">
        <f>F134</f>
        <v>0.815</v>
      </c>
      <c r="V134" s="52">
        <f>F134</f>
        <v>0.815</v>
      </c>
      <c r="W134" s="52">
        <f>F134</f>
        <v>0.815</v>
      </c>
      <c r="X134" s="52">
        <f>F134</f>
        <v>0.815</v>
      </c>
      <c r="Y134" s="52">
        <f>F134</f>
        <v>0.815</v>
      </c>
      <c r="Z134" s="52">
        <f>F134</f>
        <v>0.815</v>
      </c>
      <c r="AA134" s="52">
        <f>F134</f>
        <v>0.815</v>
      </c>
      <c r="AB134" s="52">
        <f>F134</f>
        <v>0.815</v>
      </c>
      <c r="AC134" s="52">
        <f>F134</f>
        <v>0.815</v>
      </c>
      <c r="AD134" s="52">
        <f>F134</f>
        <v>0.815</v>
      </c>
      <c r="AE134" s="93"/>
      <c r="AF134" s="93"/>
      <c r="AG134" s="93"/>
      <c r="AH134" s="93"/>
      <c r="AI134" s="93"/>
      <c r="AJ134" s="93"/>
      <c r="AK134" s="93"/>
      <c r="AL134" s="93"/>
    </row>
    <row r="135" spans="1:38" ht="28.5" hidden="1">
      <c r="A135" s="245"/>
      <c r="B135" s="9" t="s">
        <v>389</v>
      </c>
      <c r="C135" s="272"/>
      <c r="D135" s="274"/>
      <c r="E135" s="274"/>
      <c r="F135" s="276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93"/>
      <c r="AF135" s="93"/>
      <c r="AG135" s="93"/>
      <c r="AH135" s="93"/>
      <c r="AI135" s="93"/>
      <c r="AJ135" s="93"/>
      <c r="AK135" s="93"/>
      <c r="AL135" s="93"/>
    </row>
    <row r="136" spans="1:38" ht="28.5" hidden="1">
      <c r="A136" s="245"/>
      <c r="B136" s="9" t="s">
        <v>390</v>
      </c>
      <c r="C136" s="272"/>
      <c r="D136" s="274"/>
      <c r="E136" s="274"/>
      <c r="F136" s="276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93"/>
      <c r="AF136" s="93"/>
      <c r="AG136" s="93"/>
      <c r="AH136" s="93"/>
      <c r="AI136" s="93"/>
      <c r="AJ136" s="93"/>
      <c r="AK136" s="93"/>
      <c r="AL136" s="93"/>
    </row>
    <row r="137" spans="1:38" ht="61.5" customHeight="1" hidden="1">
      <c r="A137" s="245"/>
      <c r="B137" s="9" t="s">
        <v>468</v>
      </c>
      <c r="C137" s="272"/>
      <c r="D137" s="274"/>
      <c r="E137" s="274"/>
      <c r="F137" s="276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93"/>
      <c r="AF137" s="93"/>
      <c r="AG137" s="93"/>
      <c r="AH137" s="93"/>
      <c r="AI137" s="93"/>
      <c r="AJ137" s="93"/>
      <c r="AK137" s="93"/>
      <c r="AL137" s="93"/>
    </row>
    <row r="138" spans="1:38" ht="42.75" hidden="1">
      <c r="A138" s="245"/>
      <c r="B138" s="9" t="s">
        <v>391</v>
      </c>
      <c r="C138" s="272"/>
      <c r="D138" s="274"/>
      <c r="E138" s="274"/>
      <c r="F138" s="276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93"/>
      <c r="AF138" s="93"/>
      <c r="AG138" s="93"/>
      <c r="AH138" s="93"/>
      <c r="AI138" s="93"/>
      <c r="AJ138" s="93"/>
      <c r="AK138" s="93"/>
      <c r="AL138" s="93"/>
    </row>
    <row r="139" spans="1:38" ht="42.75" hidden="1">
      <c r="A139" s="245"/>
      <c r="B139" s="12" t="s">
        <v>392</v>
      </c>
      <c r="C139" s="272"/>
      <c r="D139" s="274"/>
      <c r="E139" s="274"/>
      <c r="F139" s="276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93"/>
      <c r="AF139" s="93"/>
      <c r="AG139" s="93"/>
      <c r="AH139" s="93"/>
      <c r="AI139" s="93"/>
      <c r="AJ139" s="93"/>
      <c r="AK139" s="93"/>
      <c r="AL139" s="93"/>
    </row>
    <row r="140" spans="1:38" ht="57" hidden="1">
      <c r="A140" s="245"/>
      <c r="B140" s="9" t="s">
        <v>393</v>
      </c>
      <c r="C140" s="272"/>
      <c r="D140" s="274"/>
      <c r="E140" s="274"/>
      <c r="F140" s="276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93"/>
      <c r="AF140" s="93"/>
      <c r="AG140" s="93"/>
      <c r="AH140" s="93"/>
      <c r="AI140" s="93"/>
      <c r="AJ140" s="93"/>
      <c r="AK140" s="93"/>
      <c r="AL140" s="93"/>
    </row>
    <row r="141" spans="1:38" ht="42.75" hidden="1">
      <c r="A141" s="245"/>
      <c r="B141" s="9" t="s">
        <v>394</v>
      </c>
      <c r="C141" s="272"/>
      <c r="D141" s="274"/>
      <c r="E141" s="274"/>
      <c r="F141" s="276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93"/>
      <c r="AF141" s="93"/>
      <c r="AG141" s="93"/>
      <c r="AH141" s="93"/>
      <c r="AI141" s="93"/>
      <c r="AJ141" s="93"/>
      <c r="AK141" s="93"/>
      <c r="AL141" s="93"/>
    </row>
    <row r="142" spans="1:38" ht="28.5" hidden="1">
      <c r="A142" s="245"/>
      <c r="B142" s="9" t="s">
        <v>395</v>
      </c>
      <c r="C142" s="272"/>
      <c r="D142" s="274"/>
      <c r="E142" s="274"/>
      <c r="F142" s="276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93"/>
      <c r="AF142" s="93"/>
      <c r="AG142" s="93"/>
      <c r="AH142" s="93"/>
      <c r="AI142" s="93"/>
      <c r="AJ142" s="93"/>
      <c r="AK142" s="93"/>
      <c r="AL142" s="93"/>
    </row>
    <row r="143" spans="1:38" ht="28.5" hidden="1">
      <c r="A143" s="245"/>
      <c r="B143" s="9" t="s">
        <v>396</v>
      </c>
      <c r="C143" s="272"/>
      <c r="D143" s="274"/>
      <c r="E143" s="274"/>
      <c r="F143" s="276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93"/>
      <c r="AF143" s="93"/>
      <c r="AG143" s="93"/>
      <c r="AH143" s="93"/>
      <c r="AI143" s="93"/>
      <c r="AJ143" s="93"/>
      <c r="AK143" s="93"/>
      <c r="AL143" s="93"/>
    </row>
    <row r="144" spans="1:38" ht="42.75" hidden="1">
      <c r="A144" s="235"/>
      <c r="B144" s="9" t="s">
        <v>473</v>
      </c>
      <c r="C144" s="302"/>
      <c r="D144" s="295"/>
      <c r="E144" s="295"/>
      <c r="F144" s="280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93"/>
      <c r="AF144" s="93"/>
      <c r="AG144" s="93"/>
      <c r="AH144" s="93"/>
      <c r="AI144" s="93"/>
      <c r="AJ144" s="93"/>
      <c r="AK144" s="93"/>
      <c r="AL144" s="93"/>
    </row>
    <row r="145" spans="1:38" ht="25.5" customHeight="1">
      <c r="A145" s="290" t="s">
        <v>232</v>
      </c>
      <c r="B145" s="5" t="s">
        <v>388</v>
      </c>
      <c r="C145" s="281"/>
      <c r="D145" s="284"/>
      <c r="E145" s="287">
        <f>'[1]Прил 5 Расчет стоим 1 чел.часа '!$C$22</f>
        <v>15935160</v>
      </c>
      <c r="F145" s="277">
        <f>E145/H5/12</f>
        <v>0.319</v>
      </c>
      <c r="G145" s="224"/>
      <c r="H145" s="213">
        <f>'[3]2014'!$E$18</f>
        <v>0.443</v>
      </c>
      <c r="I145" s="213"/>
      <c r="J145" s="213">
        <f>'[3]2014'!$E$18</f>
        <v>0.443</v>
      </c>
      <c r="K145" s="224"/>
      <c r="L145" s="213">
        <f>'[3]2014'!$E$18</f>
        <v>0.443</v>
      </c>
      <c r="M145" s="224"/>
      <c r="N145" s="213">
        <f>'[3]2014'!$E$18</f>
        <v>0.443</v>
      </c>
      <c r="O145" s="224"/>
      <c r="P145" s="213">
        <f>'[3]2014'!$E$18</f>
        <v>0.443</v>
      </c>
      <c r="Q145" s="224"/>
      <c r="R145" s="213">
        <f>'[3]2014'!$E$18</f>
        <v>0.443</v>
      </c>
      <c r="S145" s="224"/>
      <c r="T145" s="213">
        <f>'[3]2014'!$E$18</f>
        <v>0.443</v>
      </c>
      <c r="U145" s="224"/>
      <c r="V145" s="213">
        <f>'[3]2014'!$E$18</f>
        <v>0.443</v>
      </c>
      <c r="W145" s="224"/>
      <c r="X145" s="213">
        <f>'[3]2014'!$E$18</f>
        <v>0.443</v>
      </c>
      <c r="Y145" s="224"/>
      <c r="Z145" s="213">
        <f>'[3]2014'!$E$18</f>
        <v>0.443</v>
      </c>
      <c r="AA145" s="213"/>
      <c r="AB145" s="213">
        <f>'[3]2014'!$E$18</f>
        <v>0.443</v>
      </c>
      <c r="AC145" s="224"/>
      <c r="AD145" s="213">
        <f>'[3]2014'!$E$18</f>
        <v>0.443</v>
      </c>
      <c r="AE145" s="281"/>
      <c r="AF145" s="281"/>
      <c r="AG145" s="281"/>
      <c r="AH145" s="281"/>
      <c r="AI145" s="281"/>
      <c r="AJ145" s="281"/>
      <c r="AK145" s="281"/>
      <c r="AL145" s="281"/>
    </row>
    <row r="146" spans="1:38" ht="26.25" customHeight="1">
      <c r="A146" s="291"/>
      <c r="B146" s="9" t="s">
        <v>397</v>
      </c>
      <c r="C146" s="282"/>
      <c r="D146" s="285"/>
      <c r="E146" s="288"/>
      <c r="F146" s="278"/>
      <c r="G146" s="222"/>
      <c r="H146" s="222"/>
      <c r="I146" s="214"/>
      <c r="J146" s="214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22"/>
      <c r="X146" s="222"/>
      <c r="Y146" s="222"/>
      <c r="Z146" s="222"/>
      <c r="AA146" s="222"/>
      <c r="AB146" s="222"/>
      <c r="AC146" s="222"/>
      <c r="AD146" s="222"/>
      <c r="AE146" s="282"/>
      <c r="AF146" s="282"/>
      <c r="AG146" s="282"/>
      <c r="AH146" s="282"/>
      <c r="AI146" s="282"/>
      <c r="AJ146" s="282"/>
      <c r="AK146" s="282"/>
      <c r="AL146" s="282"/>
    </row>
    <row r="147" spans="1:38" ht="27.75" customHeight="1">
      <c r="A147" s="291"/>
      <c r="B147" s="5" t="s">
        <v>398</v>
      </c>
      <c r="C147" s="283"/>
      <c r="D147" s="286"/>
      <c r="E147" s="289"/>
      <c r="F147" s="279"/>
      <c r="G147" s="223"/>
      <c r="H147" s="223"/>
      <c r="I147" s="215"/>
      <c r="J147" s="215"/>
      <c r="K147" s="223"/>
      <c r="L147" s="223"/>
      <c r="M147" s="223"/>
      <c r="N147" s="223"/>
      <c r="O147" s="223"/>
      <c r="P147" s="223"/>
      <c r="Q147" s="223"/>
      <c r="R147" s="223"/>
      <c r="S147" s="223"/>
      <c r="T147" s="223"/>
      <c r="U147" s="223"/>
      <c r="V147" s="223"/>
      <c r="W147" s="223"/>
      <c r="X147" s="223"/>
      <c r="Y147" s="223"/>
      <c r="Z147" s="223"/>
      <c r="AA147" s="223"/>
      <c r="AB147" s="223"/>
      <c r="AC147" s="223"/>
      <c r="AD147" s="223"/>
      <c r="AE147" s="283"/>
      <c r="AF147" s="283"/>
      <c r="AG147" s="283"/>
      <c r="AH147" s="283"/>
      <c r="AI147" s="283"/>
      <c r="AJ147" s="283"/>
      <c r="AK147" s="283"/>
      <c r="AL147" s="283"/>
    </row>
    <row r="148" spans="1:38" ht="29.25" customHeight="1">
      <c r="A148" s="296" t="s">
        <v>233</v>
      </c>
      <c r="B148" s="9" t="s">
        <v>399</v>
      </c>
      <c r="C148" s="65" t="s">
        <v>428</v>
      </c>
      <c r="D148" s="66">
        <v>108040</v>
      </c>
      <c r="E148" s="66">
        <f>D148*'[1]Прил 5 Расчет стоим 1 чел.часа '!$D$14</f>
        <v>25166838</v>
      </c>
      <c r="F148" s="70">
        <f>E148/H5/12</f>
        <v>0.504</v>
      </c>
      <c r="G148" s="71">
        <v>0</v>
      </c>
      <c r="H148" s="71">
        <v>0</v>
      </c>
      <c r="I148" s="71"/>
      <c r="J148" s="71"/>
      <c r="K148" s="71">
        <v>0</v>
      </c>
      <c r="L148" s="71">
        <v>0</v>
      </c>
      <c r="M148" s="71">
        <v>0</v>
      </c>
      <c r="N148" s="71">
        <f aca="true" t="shared" si="2" ref="N148:AD148">M148</f>
        <v>0</v>
      </c>
      <c r="O148" s="71">
        <v>0</v>
      </c>
      <c r="P148" s="71">
        <f t="shared" si="2"/>
        <v>0</v>
      </c>
      <c r="Q148" s="71">
        <v>0</v>
      </c>
      <c r="R148" s="71">
        <f t="shared" si="2"/>
        <v>0</v>
      </c>
      <c r="S148" s="71">
        <v>0</v>
      </c>
      <c r="T148" s="71">
        <f t="shared" si="2"/>
        <v>0</v>
      </c>
      <c r="U148" s="71">
        <f>'[3]2014'!$E$10</f>
        <v>2.029</v>
      </c>
      <c r="V148" s="71">
        <f t="shared" si="2"/>
        <v>2.029</v>
      </c>
      <c r="W148" s="71">
        <f t="shared" si="2"/>
        <v>2.029</v>
      </c>
      <c r="X148" s="71">
        <f t="shared" si="2"/>
        <v>2.029</v>
      </c>
      <c r="Y148" s="71">
        <f t="shared" si="2"/>
        <v>2.029</v>
      </c>
      <c r="Z148" s="71">
        <f t="shared" si="2"/>
        <v>2.029</v>
      </c>
      <c r="AA148" s="71">
        <f t="shared" si="2"/>
        <v>2.029</v>
      </c>
      <c r="AB148" s="71">
        <f t="shared" si="2"/>
        <v>2.029</v>
      </c>
      <c r="AC148" s="71">
        <f t="shared" si="2"/>
        <v>2.029</v>
      </c>
      <c r="AD148" s="71">
        <f t="shared" si="2"/>
        <v>2.029</v>
      </c>
      <c r="AE148" s="93"/>
      <c r="AF148" s="93"/>
      <c r="AG148" s="93"/>
      <c r="AH148" s="93"/>
      <c r="AI148" s="93"/>
      <c r="AJ148" s="93"/>
      <c r="AK148" s="93"/>
      <c r="AL148" s="93"/>
    </row>
    <row r="149" spans="1:38" ht="18" customHeight="1">
      <c r="A149" s="297"/>
      <c r="B149" s="9" t="s">
        <v>400</v>
      </c>
      <c r="C149" s="299"/>
      <c r="D149" s="300"/>
      <c r="E149" s="301">
        <f>'[1]Прил 5 Расчет стоим 1 чел.часа '!$C$23</f>
        <v>23727903</v>
      </c>
      <c r="F149" s="270">
        <f>E149/H5/12</f>
        <v>0.475</v>
      </c>
      <c r="G149" s="220">
        <v>0</v>
      </c>
      <c r="H149" s="220">
        <v>0</v>
      </c>
      <c r="I149" s="85"/>
      <c r="J149" s="85"/>
      <c r="K149" s="220">
        <v>0</v>
      </c>
      <c r="L149" s="220">
        <f aca="true" t="shared" si="3" ref="L149:AD149">K149</f>
        <v>0</v>
      </c>
      <c r="M149" s="220">
        <v>0</v>
      </c>
      <c r="N149" s="220">
        <f t="shared" si="3"/>
        <v>0</v>
      </c>
      <c r="O149" s="220">
        <v>0</v>
      </c>
      <c r="P149" s="220">
        <f t="shared" si="3"/>
        <v>0</v>
      </c>
      <c r="Q149" s="220">
        <v>0</v>
      </c>
      <c r="R149" s="220">
        <f t="shared" si="3"/>
        <v>0</v>
      </c>
      <c r="S149" s="220">
        <v>0</v>
      </c>
      <c r="T149" s="220">
        <f t="shared" si="3"/>
        <v>0</v>
      </c>
      <c r="U149" s="220">
        <f>'[3]2014'!$E$6+'[3]2014'!$E$8</f>
        <v>1.912</v>
      </c>
      <c r="V149" s="220">
        <f t="shared" si="3"/>
        <v>1.912</v>
      </c>
      <c r="W149" s="220">
        <f t="shared" si="3"/>
        <v>1.912</v>
      </c>
      <c r="X149" s="220">
        <f t="shared" si="3"/>
        <v>1.912</v>
      </c>
      <c r="Y149" s="220">
        <f t="shared" si="3"/>
        <v>1.912</v>
      </c>
      <c r="Z149" s="220">
        <f t="shared" si="3"/>
        <v>1.912</v>
      </c>
      <c r="AA149" s="220">
        <f t="shared" si="3"/>
        <v>1.912</v>
      </c>
      <c r="AB149" s="220">
        <f t="shared" si="3"/>
        <v>1.912</v>
      </c>
      <c r="AC149" s="220">
        <f t="shared" si="3"/>
        <v>1.912</v>
      </c>
      <c r="AD149" s="220">
        <f t="shared" si="3"/>
        <v>1.912</v>
      </c>
      <c r="AE149" s="281"/>
      <c r="AF149" s="281"/>
      <c r="AG149" s="281"/>
      <c r="AH149" s="281"/>
      <c r="AI149" s="281"/>
      <c r="AJ149" s="281"/>
      <c r="AK149" s="281"/>
      <c r="AL149" s="281"/>
    </row>
    <row r="150" spans="1:38" ht="9" customHeight="1">
      <c r="A150" s="297"/>
      <c r="B150" s="9" t="s">
        <v>401</v>
      </c>
      <c r="C150" s="299"/>
      <c r="D150" s="300"/>
      <c r="E150" s="301"/>
      <c r="F150" s="270"/>
      <c r="G150" s="221"/>
      <c r="H150" s="221"/>
      <c r="I150" s="86"/>
      <c r="J150" s="86"/>
      <c r="K150" s="221"/>
      <c r="L150" s="221"/>
      <c r="M150" s="221"/>
      <c r="N150" s="221"/>
      <c r="O150" s="221"/>
      <c r="P150" s="221"/>
      <c r="Q150" s="221"/>
      <c r="R150" s="221"/>
      <c r="S150" s="221"/>
      <c r="T150" s="221"/>
      <c r="U150" s="221"/>
      <c r="V150" s="221"/>
      <c r="W150" s="221"/>
      <c r="X150" s="221"/>
      <c r="Y150" s="221"/>
      <c r="Z150" s="221"/>
      <c r="AA150" s="221"/>
      <c r="AB150" s="221"/>
      <c r="AC150" s="221"/>
      <c r="AD150" s="221"/>
      <c r="AE150" s="283"/>
      <c r="AF150" s="283"/>
      <c r="AG150" s="283"/>
      <c r="AH150" s="283"/>
      <c r="AI150" s="283"/>
      <c r="AJ150" s="283"/>
      <c r="AK150" s="283"/>
      <c r="AL150" s="283"/>
    </row>
    <row r="151" spans="1:38" ht="25.5" customHeight="1">
      <c r="A151" s="297"/>
      <c r="B151" s="9" t="s">
        <v>234</v>
      </c>
      <c r="C151" s="72"/>
      <c r="D151" s="73"/>
      <c r="E151" s="74">
        <f>'[1]Прил 5 Расчет стоим 1 чел.часа '!$C$24</f>
        <v>599442</v>
      </c>
      <c r="F151" s="75">
        <f>E151/H5/12</f>
        <v>0.012</v>
      </c>
      <c r="G151" s="71">
        <v>0</v>
      </c>
      <c r="H151" s="71">
        <v>0</v>
      </c>
      <c r="I151" s="71"/>
      <c r="J151" s="71"/>
      <c r="K151" s="71">
        <v>0</v>
      </c>
      <c r="L151" s="71">
        <f aca="true" t="shared" si="4" ref="L151:AD152">K151</f>
        <v>0</v>
      </c>
      <c r="M151" s="71">
        <v>0</v>
      </c>
      <c r="N151" s="71">
        <f t="shared" si="4"/>
        <v>0</v>
      </c>
      <c r="O151" s="71">
        <v>0</v>
      </c>
      <c r="P151" s="71">
        <f t="shared" si="4"/>
        <v>0</v>
      </c>
      <c r="Q151" s="71">
        <v>0</v>
      </c>
      <c r="R151" s="71">
        <f t="shared" si="4"/>
        <v>0</v>
      </c>
      <c r="S151" s="71">
        <v>0</v>
      </c>
      <c r="T151" s="71">
        <f t="shared" si="4"/>
        <v>0</v>
      </c>
      <c r="U151" s="71">
        <f>'[3]2014'!$E$7</f>
        <v>0.048</v>
      </c>
      <c r="V151" s="71">
        <f t="shared" si="4"/>
        <v>0.048</v>
      </c>
      <c r="W151" s="71">
        <f t="shared" si="4"/>
        <v>0.048</v>
      </c>
      <c r="X151" s="71">
        <f t="shared" si="4"/>
        <v>0.048</v>
      </c>
      <c r="Y151" s="71">
        <f t="shared" si="4"/>
        <v>0.048</v>
      </c>
      <c r="Z151" s="71">
        <f t="shared" si="4"/>
        <v>0.048</v>
      </c>
      <c r="AA151" s="71">
        <f t="shared" si="4"/>
        <v>0.048</v>
      </c>
      <c r="AB151" s="71">
        <f t="shared" si="4"/>
        <v>0.048</v>
      </c>
      <c r="AC151" s="71">
        <f t="shared" si="4"/>
        <v>0.048</v>
      </c>
      <c r="AD151" s="71">
        <f t="shared" si="4"/>
        <v>0.048</v>
      </c>
      <c r="AE151" s="93"/>
      <c r="AF151" s="93"/>
      <c r="AG151" s="93"/>
      <c r="AH151" s="93"/>
      <c r="AI151" s="93"/>
      <c r="AJ151" s="93"/>
      <c r="AK151" s="93"/>
      <c r="AL151" s="93"/>
    </row>
    <row r="152" spans="1:38" ht="27" customHeight="1">
      <c r="A152" s="298"/>
      <c r="B152" s="9" t="s">
        <v>438</v>
      </c>
      <c r="C152" s="76" t="s">
        <v>426</v>
      </c>
      <c r="D152" s="77">
        <v>4878</v>
      </c>
      <c r="E152" s="77">
        <f>D152*'[1]Прил 5 Расчет стоим 1 чел.часа '!$C$14</f>
        <v>1523399</v>
      </c>
      <c r="F152" s="78">
        <f>E152/H5/12</f>
        <v>0.03</v>
      </c>
      <c r="G152" s="71">
        <v>0</v>
      </c>
      <c r="H152" s="71">
        <v>0</v>
      </c>
      <c r="I152" s="71"/>
      <c r="J152" s="71"/>
      <c r="K152" s="71">
        <v>0</v>
      </c>
      <c r="L152" s="71">
        <f t="shared" si="4"/>
        <v>0</v>
      </c>
      <c r="M152" s="71">
        <v>0</v>
      </c>
      <c r="N152" s="71">
        <f t="shared" si="4"/>
        <v>0</v>
      </c>
      <c r="O152" s="71">
        <v>0</v>
      </c>
      <c r="P152" s="71">
        <f t="shared" si="4"/>
        <v>0</v>
      </c>
      <c r="Q152" s="71">
        <v>0</v>
      </c>
      <c r="R152" s="71">
        <f t="shared" si="4"/>
        <v>0</v>
      </c>
      <c r="S152" s="71">
        <v>0</v>
      </c>
      <c r="T152" s="71">
        <f t="shared" si="4"/>
        <v>0</v>
      </c>
      <c r="U152" s="71">
        <f>'[3]2014'!$E$11</f>
        <v>0.121</v>
      </c>
      <c r="V152" s="71">
        <f t="shared" si="4"/>
        <v>0.121</v>
      </c>
      <c r="W152" s="71">
        <f t="shared" si="4"/>
        <v>0.121</v>
      </c>
      <c r="X152" s="71">
        <f t="shared" si="4"/>
        <v>0.121</v>
      </c>
      <c r="Y152" s="71">
        <f t="shared" si="4"/>
        <v>0.121</v>
      </c>
      <c r="Z152" s="71">
        <f t="shared" si="4"/>
        <v>0.121</v>
      </c>
      <c r="AA152" s="71">
        <f t="shared" si="4"/>
        <v>0.121</v>
      </c>
      <c r="AB152" s="71">
        <f t="shared" si="4"/>
        <v>0.121</v>
      </c>
      <c r="AC152" s="71">
        <f t="shared" si="4"/>
        <v>0.121</v>
      </c>
      <c r="AD152" s="71">
        <f t="shared" si="4"/>
        <v>0.121</v>
      </c>
      <c r="AE152" s="93"/>
      <c r="AF152" s="93"/>
      <c r="AG152" s="93"/>
      <c r="AH152" s="93"/>
      <c r="AI152" s="93"/>
      <c r="AJ152" s="93"/>
      <c r="AK152" s="93"/>
      <c r="AL152" s="93"/>
    </row>
    <row r="153" spans="1:38" ht="12" customHeight="1">
      <c r="A153" s="264" t="s">
        <v>235</v>
      </c>
      <c r="B153" s="9" t="s">
        <v>402</v>
      </c>
      <c r="C153" s="267" t="s">
        <v>427</v>
      </c>
      <c r="D153" s="261">
        <v>667679</v>
      </c>
      <c r="E153" s="261">
        <f>D153*'[1]Прил 5 Расчет стоим 1 чел.часа '!$B$14</f>
        <v>163214132</v>
      </c>
      <c r="F153" s="255">
        <f>E153/H5/12</f>
        <v>3.267</v>
      </c>
      <c r="G153" s="213">
        <f>F153</f>
        <v>3.267</v>
      </c>
      <c r="H153" s="213">
        <f>F153</f>
        <v>3.267</v>
      </c>
      <c r="I153" s="213"/>
      <c r="J153" s="213"/>
      <c r="K153" s="224"/>
      <c r="L153" s="213"/>
      <c r="M153" s="213">
        <f>F153</f>
        <v>3.267</v>
      </c>
      <c r="N153" s="213">
        <f>F153</f>
        <v>3.267</v>
      </c>
      <c r="O153" s="213">
        <f>F153</f>
        <v>3.267</v>
      </c>
      <c r="P153" s="213">
        <f>F153</f>
        <v>3.267</v>
      </c>
      <c r="Q153" s="213">
        <f>F153</f>
        <v>3.267</v>
      </c>
      <c r="R153" s="213">
        <f>F153</f>
        <v>3.267</v>
      </c>
      <c r="S153" s="213">
        <f>F153</f>
        <v>3.267</v>
      </c>
      <c r="T153" s="213">
        <f>F153</f>
        <v>3.267</v>
      </c>
      <c r="U153" s="213">
        <f>F153</f>
        <v>3.267</v>
      </c>
      <c r="V153" s="213">
        <f>F153</f>
        <v>3.267</v>
      </c>
      <c r="W153" s="213">
        <f>F153</f>
        <v>3.267</v>
      </c>
      <c r="X153" s="213">
        <f>F153</f>
        <v>3.267</v>
      </c>
      <c r="Y153" s="213">
        <f>F153</f>
        <v>3.267</v>
      </c>
      <c r="Z153" s="213">
        <f>F153</f>
        <v>3.267</v>
      </c>
      <c r="AA153" s="213">
        <f>F153</f>
        <v>3.267</v>
      </c>
      <c r="AB153" s="213">
        <f>F153</f>
        <v>3.267</v>
      </c>
      <c r="AC153" s="213">
        <f>F153</f>
        <v>3.267</v>
      </c>
      <c r="AD153" s="213">
        <f>F153</f>
        <v>3.267</v>
      </c>
      <c r="AE153" s="281"/>
      <c r="AF153" s="281"/>
      <c r="AG153" s="281"/>
      <c r="AH153" s="281"/>
      <c r="AI153" s="281"/>
      <c r="AJ153" s="281"/>
      <c r="AK153" s="281"/>
      <c r="AL153" s="281"/>
    </row>
    <row r="154" spans="1:38" ht="12.75" customHeight="1">
      <c r="A154" s="265"/>
      <c r="B154" s="9" t="s">
        <v>403</v>
      </c>
      <c r="C154" s="268"/>
      <c r="D154" s="262"/>
      <c r="E154" s="262"/>
      <c r="F154" s="256"/>
      <c r="G154" s="214"/>
      <c r="H154" s="214"/>
      <c r="I154" s="214"/>
      <c r="J154" s="214"/>
      <c r="K154" s="222"/>
      <c r="L154" s="222"/>
      <c r="M154" s="214"/>
      <c r="N154" s="214"/>
      <c r="O154" s="222"/>
      <c r="P154" s="222"/>
      <c r="Q154" s="222"/>
      <c r="R154" s="222"/>
      <c r="S154" s="214"/>
      <c r="T154" s="214"/>
      <c r="U154" s="214"/>
      <c r="V154" s="214"/>
      <c r="W154" s="214"/>
      <c r="X154" s="214"/>
      <c r="Y154" s="214"/>
      <c r="Z154" s="214"/>
      <c r="AA154" s="222"/>
      <c r="AB154" s="222"/>
      <c r="AC154" s="214"/>
      <c r="AD154" s="214"/>
      <c r="AE154" s="282"/>
      <c r="AF154" s="282"/>
      <c r="AG154" s="282"/>
      <c r="AH154" s="282"/>
      <c r="AI154" s="282"/>
      <c r="AJ154" s="282"/>
      <c r="AK154" s="282"/>
      <c r="AL154" s="282"/>
    </row>
    <row r="155" spans="1:38" ht="14.25" customHeight="1">
      <c r="A155" s="265"/>
      <c r="B155" s="9" t="s">
        <v>407</v>
      </c>
      <c r="C155" s="268"/>
      <c r="D155" s="262"/>
      <c r="E155" s="262"/>
      <c r="F155" s="256"/>
      <c r="G155" s="214"/>
      <c r="H155" s="214"/>
      <c r="I155" s="214"/>
      <c r="J155" s="214"/>
      <c r="K155" s="222"/>
      <c r="L155" s="222"/>
      <c r="M155" s="214"/>
      <c r="N155" s="214"/>
      <c r="O155" s="222"/>
      <c r="P155" s="222"/>
      <c r="Q155" s="222"/>
      <c r="R155" s="222"/>
      <c r="S155" s="214"/>
      <c r="T155" s="214"/>
      <c r="U155" s="214"/>
      <c r="V155" s="214"/>
      <c r="W155" s="214"/>
      <c r="X155" s="214"/>
      <c r="Y155" s="214"/>
      <c r="Z155" s="214"/>
      <c r="AA155" s="222"/>
      <c r="AB155" s="222"/>
      <c r="AC155" s="214"/>
      <c r="AD155" s="214"/>
      <c r="AE155" s="282"/>
      <c r="AF155" s="282"/>
      <c r="AG155" s="282"/>
      <c r="AH155" s="282"/>
      <c r="AI155" s="282"/>
      <c r="AJ155" s="282"/>
      <c r="AK155" s="282"/>
      <c r="AL155" s="282"/>
    </row>
    <row r="156" spans="1:38" ht="7.5" customHeight="1">
      <c r="A156" s="265"/>
      <c r="B156" s="9" t="s">
        <v>406</v>
      </c>
      <c r="C156" s="268"/>
      <c r="D156" s="262"/>
      <c r="E156" s="262"/>
      <c r="F156" s="256"/>
      <c r="G156" s="214"/>
      <c r="H156" s="214"/>
      <c r="I156" s="214"/>
      <c r="J156" s="214"/>
      <c r="K156" s="222"/>
      <c r="L156" s="222"/>
      <c r="M156" s="214"/>
      <c r="N156" s="214"/>
      <c r="O156" s="222"/>
      <c r="P156" s="222"/>
      <c r="Q156" s="222"/>
      <c r="R156" s="222"/>
      <c r="S156" s="214"/>
      <c r="T156" s="214"/>
      <c r="U156" s="214"/>
      <c r="V156" s="214"/>
      <c r="W156" s="214"/>
      <c r="X156" s="214"/>
      <c r="Y156" s="214"/>
      <c r="Z156" s="214"/>
      <c r="AA156" s="222"/>
      <c r="AB156" s="222"/>
      <c r="AC156" s="214"/>
      <c r="AD156" s="214"/>
      <c r="AE156" s="282"/>
      <c r="AF156" s="282"/>
      <c r="AG156" s="282"/>
      <c r="AH156" s="282"/>
      <c r="AI156" s="282"/>
      <c r="AJ156" s="282"/>
      <c r="AK156" s="282"/>
      <c r="AL156" s="282"/>
    </row>
    <row r="157" spans="1:38" ht="3" customHeight="1">
      <c r="A157" s="265"/>
      <c r="B157" s="9" t="s">
        <v>405</v>
      </c>
      <c r="C157" s="268"/>
      <c r="D157" s="262"/>
      <c r="E157" s="262"/>
      <c r="F157" s="256"/>
      <c r="G157" s="214"/>
      <c r="H157" s="214"/>
      <c r="I157" s="214"/>
      <c r="J157" s="214"/>
      <c r="K157" s="222"/>
      <c r="L157" s="222"/>
      <c r="M157" s="214"/>
      <c r="N157" s="214"/>
      <c r="O157" s="222"/>
      <c r="P157" s="222"/>
      <c r="Q157" s="222"/>
      <c r="R157" s="222"/>
      <c r="S157" s="214"/>
      <c r="T157" s="214"/>
      <c r="U157" s="214"/>
      <c r="V157" s="214"/>
      <c r="W157" s="214"/>
      <c r="X157" s="214"/>
      <c r="Y157" s="214"/>
      <c r="Z157" s="214"/>
      <c r="AA157" s="222"/>
      <c r="AB157" s="222"/>
      <c r="AC157" s="214"/>
      <c r="AD157" s="214"/>
      <c r="AE157" s="283"/>
      <c r="AF157" s="283"/>
      <c r="AG157" s="283"/>
      <c r="AH157" s="283"/>
      <c r="AI157" s="283"/>
      <c r="AJ157" s="283"/>
      <c r="AK157" s="283"/>
      <c r="AL157" s="283"/>
    </row>
    <row r="158" spans="1:38" ht="14.25" customHeight="1" hidden="1">
      <c r="A158" s="265"/>
      <c r="B158" s="9" t="s">
        <v>404</v>
      </c>
      <c r="C158" s="268"/>
      <c r="D158" s="262"/>
      <c r="E158" s="262"/>
      <c r="F158" s="256"/>
      <c r="G158" s="214"/>
      <c r="H158" s="214"/>
      <c r="I158" s="83"/>
      <c r="J158" s="83"/>
      <c r="K158" s="222"/>
      <c r="L158" s="222"/>
      <c r="M158" s="214"/>
      <c r="N158" s="214"/>
      <c r="O158" s="222"/>
      <c r="P158" s="222"/>
      <c r="Q158" s="222"/>
      <c r="R158" s="222"/>
      <c r="S158" s="214"/>
      <c r="T158" s="214"/>
      <c r="U158" s="214"/>
      <c r="V158" s="214"/>
      <c r="W158" s="214"/>
      <c r="X158" s="214"/>
      <c r="Y158" s="214"/>
      <c r="Z158" s="214"/>
      <c r="AA158" s="222"/>
      <c r="AB158" s="222"/>
      <c r="AC158" s="214"/>
      <c r="AD158" s="214"/>
      <c r="AE158" s="93"/>
      <c r="AF158" s="93"/>
      <c r="AG158" s="93"/>
      <c r="AH158" s="93"/>
      <c r="AI158" s="93"/>
      <c r="AJ158" s="93"/>
      <c r="AK158" s="93"/>
      <c r="AL158" s="93"/>
    </row>
    <row r="159" spans="1:38" ht="9.75" customHeight="1" hidden="1">
      <c r="A159" s="265"/>
      <c r="B159" s="9" t="s">
        <v>452</v>
      </c>
      <c r="C159" s="268"/>
      <c r="D159" s="262"/>
      <c r="E159" s="262"/>
      <c r="F159" s="256"/>
      <c r="G159" s="214"/>
      <c r="H159" s="214"/>
      <c r="I159" s="83"/>
      <c r="J159" s="83"/>
      <c r="K159" s="222"/>
      <c r="L159" s="222"/>
      <c r="M159" s="214"/>
      <c r="N159" s="214"/>
      <c r="O159" s="222"/>
      <c r="P159" s="222"/>
      <c r="Q159" s="222"/>
      <c r="R159" s="222"/>
      <c r="S159" s="214"/>
      <c r="T159" s="214"/>
      <c r="U159" s="214"/>
      <c r="V159" s="214"/>
      <c r="W159" s="214"/>
      <c r="X159" s="214"/>
      <c r="Y159" s="214"/>
      <c r="Z159" s="214"/>
      <c r="AA159" s="222"/>
      <c r="AB159" s="222"/>
      <c r="AC159" s="214"/>
      <c r="AD159" s="214"/>
      <c r="AE159" s="93"/>
      <c r="AF159" s="93"/>
      <c r="AG159" s="93"/>
      <c r="AH159" s="93"/>
      <c r="AI159" s="93"/>
      <c r="AJ159" s="93"/>
      <c r="AK159" s="93"/>
      <c r="AL159" s="93"/>
    </row>
    <row r="160" spans="1:38" ht="3" customHeight="1" hidden="1">
      <c r="A160" s="265"/>
      <c r="B160" s="9" t="s">
        <v>408</v>
      </c>
      <c r="C160" s="268"/>
      <c r="D160" s="262"/>
      <c r="E160" s="262"/>
      <c r="F160" s="256"/>
      <c r="G160" s="214"/>
      <c r="H160" s="214"/>
      <c r="I160" s="83"/>
      <c r="J160" s="83"/>
      <c r="K160" s="222"/>
      <c r="L160" s="222"/>
      <c r="M160" s="214"/>
      <c r="N160" s="214"/>
      <c r="O160" s="222"/>
      <c r="P160" s="222"/>
      <c r="Q160" s="222"/>
      <c r="R160" s="222"/>
      <c r="S160" s="214"/>
      <c r="T160" s="214"/>
      <c r="U160" s="214"/>
      <c r="V160" s="214"/>
      <c r="W160" s="214"/>
      <c r="X160" s="214"/>
      <c r="Y160" s="214"/>
      <c r="Z160" s="214"/>
      <c r="AA160" s="222"/>
      <c r="AB160" s="222"/>
      <c r="AC160" s="214"/>
      <c r="AD160" s="214"/>
      <c r="AE160" s="93"/>
      <c r="AF160" s="93"/>
      <c r="AG160" s="93"/>
      <c r="AH160" s="93"/>
      <c r="AI160" s="93"/>
      <c r="AJ160" s="93"/>
      <c r="AK160" s="93"/>
      <c r="AL160" s="93"/>
    </row>
    <row r="161" spans="1:38" ht="15" customHeight="1" hidden="1">
      <c r="A161" s="265"/>
      <c r="B161" s="9" t="s">
        <v>409</v>
      </c>
      <c r="C161" s="268"/>
      <c r="D161" s="262"/>
      <c r="E161" s="262"/>
      <c r="F161" s="256"/>
      <c r="G161" s="214"/>
      <c r="H161" s="214"/>
      <c r="I161" s="83"/>
      <c r="J161" s="83"/>
      <c r="K161" s="222"/>
      <c r="L161" s="222"/>
      <c r="M161" s="214"/>
      <c r="N161" s="214"/>
      <c r="O161" s="222"/>
      <c r="P161" s="222"/>
      <c r="Q161" s="222"/>
      <c r="R161" s="222"/>
      <c r="S161" s="214"/>
      <c r="T161" s="214"/>
      <c r="U161" s="214"/>
      <c r="V161" s="214"/>
      <c r="W161" s="214"/>
      <c r="X161" s="214"/>
      <c r="Y161" s="214"/>
      <c r="Z161" s="214"/>
      <c r="AA161" s="222"/>
      <c r="AB161" s="222"/>
      <c r="AC161" s="214"/>
      <c r="AD161" s="214"/>
      <c r="AE161" s="93"/>
      <c r="AF161" s="93"/>
      <c r="AG161" s="93"/>
      <c r="AH161" s="93"/>
      <c r="AI161" s="93"/>
      <c r="AJ161" s="93"/>
      <c r="AK161" s="93"/>
      <c r="AL161" s="93"/>
    </row>
    <row r="162" spans="1:38" ht="9.75" customHeight="1" hidden="1">
      <c r="A162" s="265"/>
      <c r="B162" s="11" t="s">
        <v>410</v>
      </c>
      <c r="C162" s="268"/>
      <c r="D162" s="262"/>
      <c r="E162" s="262"/>
      <c r="F162" s="256"/>
      <c r="G162" s="214"/>
      <c r="H162" s="214"/>
      <c r="I162" s="83"/>
      <c r="J162" s="83"/>
      <c r="K162" s="222"/>
      <c r="L162" s="222"/>
      <c r="M162" s="214"/>
      <c r="N162" s="214"/>
      <c r="O162" s="222"/>
      <c r="P162" s="222"/>
      <c r="Q162" s="222"/>
      <c r="R162" s="222"/>
      <c r="S162" s="214"/>
      <c r="T162" s="214"/>
      <c r="U162" s="214"/>
      <c r="V162" s="214"/>
      <c r="W162" s="214"/>
      <c r="X162" s="214"/>
      <c r="Y162" s="214"/>
      <c r="Z162" s="214"/>
      <c r="AA162" s="222"/>
      <c r="AB162" s="222"/>
      <c r="AC162" s="214"/>
      <c r="AD162" s="214"/>
      <c r="AE162" s="93"/>
      <c r="AF162" s="93"/>
      <c r="AG162" s="93"/>
      <c r="AH162" s="93"/>
      <c r="AI162" s="93"/>
      <c r="AJ162" s="93"/>
      <c r="AK162" s="93"/>
      <c r="AL162" s="93"/>
    </row>
    <row r="163" spans="1:38" ht="12" customHeight="1" hidden="1">
      <c r="A163" s="265"/>
      <c r="B163" s="9" t="s">
        <v>411</v>
      </c>
      <c r="C163" s="268"/>
      <c r="D163" s="262"/>
      <c r="E163" s="262"/>
      <c r="F163" s="256"/>
      <c r="G163" s="214"/>
      <c r="H163" s="214"/>
      <c r="I163" s="83"/>
      <c r="J163" s="83"/>
      <c r="K163" s="222"/>
      <c r="L163" s="222"/>
      <c r="M163" s="214"/>
      <c r="N163" s="214"/>
      <c r="O163" s="222"/>
      <c r="P163" s="222"/>
      <c r="Q163" s="222"/>
      <c r="R163" s="222"/>
      <c r="S163" s="214"/>
      <c r="T163" s="214"/>
      <c r="U163" s="214"/>
      <c r="V163" s="214"/>
      <c r="W163" s="214"/>
      <c r="X163" s="214"/>
      <c r="Y163" s="214"/>
      <c r="Z163" s="214"/>
      <c r="AA163" s="222"/>
      <c r="AB163" s="222"/>
      <c r="AC163" s="214"/>
      <c r="AD163" s="214"/>
      <c r="AE163" s="93"/>
      <c r="AF163" s="93"/>
      <c r="AG163" s="93"/>
      <c r="AH163" s="93"/>
      <c r="AI163" s="93"/>
      <c r="AJ163" s="93"/>
      <c r="AK163" s="93"/>
      <c r="AL163" s="93"/>
    </row>
    <row r="164" spans="1:38" ht="3.75" customHeight="1" hidden="1">
      <c r="A164" s="265"/>
      <c r="B164" s="9" t="s">
        <v>412</v>
      </c>
      <c r="C164" s="268"/>
      <c r="D164" s="262"/>
      <c r="E164" s="262"/>
      <c r="F164" s="256"/>
      <c r="G164" s="214"/>
      <c r="H164" s="214"/>
      <c r="I164" s="83"/>
      <c r="J164" s="83"/>
      <c r="K164" s="222"/>
      <c r="L164" s="222"/>
      <c r="M164" s="214"/>
      <c r="N164" s="214"/>
      <c r="O164" s="222"/>
      <c r="P164" s="222"/>
      <c r="Q164" s="222"/>
      <c r="R164" s="222"/>
      <c r="S164" s="214"/>
      <c r="T164" s="214"/>
      <c r="U164" s="214"/>
      <c r="V164" s="214"/>
      <c r="W164" s="214"/>
      <c r="X164" s="214"/>
      <c r="Y164" s="214"/>
      <c r="Z164" s="214"/>
      <c r="AA164" s="222"/>
      <c r="AB164" s="222"/>
      <c r="AC164" s="214"/>
      <c r="AD164" s="214"/>
      <c r="AE164" s="93"/>
      <c r="AF164" s="93"/>
      <c r="AG164" s="93"/>
      <c r="AH164" s="93"/>
      <c r="AI164" s="93"/>
      <c r="AJ164" s="93"/>
      <c r="AK164" s="93"/>
      <c r="AL164" s="93"/>
    </row>
    <row r="165" spans="1:38" ht="15.75" customHeight="1" hidden="1">
      <c r="A165" s="265"/>
      <c r="B165" s="9" t="s">
        <v>453</v>
      </c>
      <c r="C165" s="268"/>
      <c r="D165" s="262"/>
      <c r="E165" s="262"/>
      <c r="F165" s="256"/>
      <c r="G165" s="214"/>
      <c r="H165" s="214"/>
      <c r="I165" s="83"/>
      <c r="J165" s="83"/>
      <c r="K165" s="222"/>
      <c r="L165" s="222"/>
      <c r="M165" s="214"/>
      <c r="N165" s="214"/>
      <c r="O165" s="222"/>
      <c r="P165" s="222"/>
      <c r="Q165" s="222"/>
      <c r="R165" s="222"/>
      <c r="S165" s="214"/>
      <c r="T165" s="214"/>
      <c r="U165" s="214"/>
      <c r="V165" s="214"/>
      <c r="W165" s="214"/>
      <c r="X165" s="214"/>
      <c r="Y165" s="214"/>
      <c r="Z165" s="214"/>
      <c r="AA165" s="222"/>
      <c r="AB165" s="222"/>
      <c r="AC165" s="214"/>
      <c r="AD165" s="214"/>
      <c r="AE165" s="93"/>
      <c r="AF165" s="93"/>
      <c r="AG165" s="93"/>
      <c r="AH165" s="93"/>
      <c r="AI165" s="93"/>
      <c r="AJ165" s="93"/>
      <c r="AK165" s="93"/>
      <c r="AL165" s="93"/>
    </row>
    <row r="166" spans="1:38" ht="9.75" customHeight="1" hidden="1">
      <c r="A166" s="265"/>
      <c r="B166" s="9" t="s">
        <v>239</v>
      </c>
      <c r="C166" s="268"/>
      <c r="D166" s="262"/>
      <c r="E166" s="262"/>
      <c r="F166" s="256"/>
      <c r="G166" s="214"/>
      <c r="H166" s="214"/>
      <c r="I166" s="83"/>
      <c r="J166" s="83"/>
      <c r="K166" s="222"/>
      <c r="L166" s="222"/>
      <c r="M166" s="214"/>
      <c r="N166" s="214"/>
      <c r="O166" s="222"/>
      <c r="P166" s="222"/>
      <c r="Q166" s="222"/>
      <c r="R166" s="222"/>
      <c r="S166" s="214"/>
      <c r="T166" s="214"/>
      <c r="U166" s="214"/>
      <c r="V166" s="214"/>
      <c r="W166" s="214"/>
      <c r="X166" s="214"/>
      <c r="Y166" s="214"/>
      <c r="Z166" s="214"/>
      <c r="AA166" s="222"/>
      <c r="AB166" s="222"/>
      <c r="AC166" s="214"/>
      <c r="AD166" s="214"/>
      <c r="AE166" s="93"/>
      <c r="AF166" s="93"/>
      <c r="AG166" s="93"/>
      <c r="AH166" s="93"/>
      <c r="AI166" s="93"/>
      <c r="AJ166" s="93"/>
      <c r="AK166" s="93"/>
      <c r="AL166" s="93"/>
    </row>
    <row r="167" spans="1:38" ht="15" customHeight="1" hidden="1">
      <c r="A167" s="265"/>
      <c r="B167" s="13" t="s">
        <v>413</v>
      </c>
      <c r="C167" s="268"/>
      <c r="D167" s="262"/>
      <c r="E167" s="262"/>
      <c r="F167" s="256"/>
      <c r="G167" s="214"/>
      <c r="H167" s="214"/>
      <c r="I167" s="83"/>
      <c r="J167" s="83"/>
      <c r="K167" s="222"/>
      <c r="L167" s="222"/>
      <c r="M167" s="214"/>
      <c r="N167" s="214"/>
      <c r="O167" s="222"/>
      <c r="P167" s="222"/>
      <c r="Q167" s="222"/>
      <c r="R167" s="222"/>
      <c r="S167" s="214"/>
      <c r="T167" s="214"/>
      <c r="U167" s="214"/>
      <c r="V167" s="214"/>
      <c r="W167" s="214"/>
      <c r="X167" s="214"/>
      <c r="Y167" s="214"/>
      <c r="Z167" s="214"/>
      <c r="AA167" s="222"/>
      <c r="AB167" s="222"/>
      <c r="AC167" s="214"/>
      <c r="AD167" s="214"/>
      <c r="AE167" s="93"/>
      <c r="AF167" s="93"/>
      <c r="AG167" s="93"/>
      <c r="AH167" s="93"/>
      <c r="AI167" s="93"/>
      <c r="AJ167" s="93"/>
      <c r="AK167" s="93"/>
      <c r="AL167" s="93"/>
    </row>
    <row r="168" spans="1:38" ht="28.5" customHeight="1" hidden="1">
      <c r="A168" s="265"/>
      <c r="B168" s="13" t="s">
        <v>414</v>
      </c>
      <c r="C168" s="268"/>
      <c r="D168" s="262"/>
      <c r="E168" s="262"/>
      <c r="F168" s="256"/>
      <c r="G168" s="214"/>
      <c r="H168" s="214"/>
      <c r="I168" s="83"/>
      <c r="J168" s="83"/>
      <c r="K168" s="222"/>
      <c r="L168" s="222"/>
      <c r="M168" s="214"/>
      <c r="N168" s="214"/>
      <c r="O168" s="222"/>
      <c r="P168" s="222"/>
      <c r="Q168" s="222"/>
      <c r="R168" s="222"/>
      <c r="S168" s="214"/>
      <c r="T168" s="214"/>
      <c r="U168" s="214"/>
      <c r="V168" s="214"/>
      <c r="W168" s="214"/>
      <c r="X168" s="214"/>
      <c r="Y168" s="214"/>
      <c r="Z168" s="214"/>
      <c r="AA168" s="222"/>
      <c r="AB168" s="222"/>
      <c r="AC168" s="214"/>
      <c r="AD168" s="214"/>
      <c r="AE168" s="93"/>
      <c r="AF168" s="93"/>
      <c r="AG168" s="93"/>
      <c r="AH168" s="93"/>
      <c r="AI168" s="93"/>
      <c r="AJ168" s="93"/>
      <c r="AK168" s="93"/>
      <c r="AL168" s="93"/>
    </row>
    <row r="169" spans="1:38" ht="28.5" customHeight="1" hidden="1">
      <c r="A169" s="265"/>
      <c r="B169" s="13" t="s">
        <v>415</v>
      </c>
      <c r="C169" s="268"/>
      <c r="D169" s="262"/>
      <c r="E169" s="262"/>
      <c r="F169" s="256"/>
      <c r="G169" s="214"/>
      <c r="H169" s="214"/>
      <c r="I169" s="83"/>
      <c r="J169" s="83"/>
      <c r="K169" s="222"/>
      <c r="L169" s="222"/>
      <c r="M169" s="214"/>
      <c r="N169" s="214"/>
      <c r="O169" s="222"/>
      <c r="P169" s="222"/>
      <c r="Q169" s="222"/>
      <c r="R169" s="222"/>
      <c r="S169" s="214"/>
      <c r="T169" s="214"/>
      <c r="U169" s="214"/>
      <c r="V169" s="214"/>
      <c r="W169" s="214"/>
      <c r="X169" s="214"/>
      <c r="Y169" s="214"/>
      <c r="Z169" s="214"/>
      <c r="AA169" s="222"/>
      <c r="AB169" s="222"/>
      <c r="AC169" s="214"/>
      <c r="AD169" s="214"/>
      <c r="AE169" s="93"/>
      <c r="AF169" s="93"/>
      <c r="AG169" s="93"/>
      <c r="AH169" s="93"/>
      <c r="AI169" s="93"/>
      <c r="AJ169" s="93"/>
      <c r="AK169" s="93"/>
      <c r="AL169" s="93"/>
    </row>
    <row r="170" spans="1:38" ht="15" customHeight="1" hidden="1">
      <c r="A170" s="265"/>
      <c r="B170" s="13" t="s">
        <v>416</v>
      </c>
      <c r="C170" s="268"/>
      <c r="D170" s="262"/>
      <c r="E170" s="262"/>
      <c r="F170" s="256"/>
      <c r="G170" s="214"/>
      <c r="H170" s="214"/>
      <c r="I170" s="83"/>
      <c r="J170" s="83"/>
      <c r="K170" s="222"/>
      <c r="L170" s="222"/>
      <c r="M170" s="214"/>
      <c r="N170" s="214"/>
      <c r="O170" s="222"/>
      <c r="P170" s="222"/>
      <c r="Q170" s="222"/>
      <c r="R170" s="222"/>
      <c r="S170" s="214"/>
      <c r="T170" s="214"/>
      <c r="U170" s="214"/>
      <c r="V170" s="214"/>
      <c r="W170" s="214"/>
      <c r="X170" s="214"/>
      <c r="Y170" s="214"/>
      <c r="Z170" s="214"/>
      <c r="AA170" s="222"/>
      <c r="AB170" s="222"/>
      <c r="AC170" s="214"/>
      <c r="AD170" s="214"/>
      <c r="AE170" s="93"/>
      <c r="AF170" s="93"/>
      <c r="AG170" s="93"/>
      <c r="AH170" s="93"/>
      <c r="AI170" s="93"/>
      <c r="AJ170" s="93"/>
      <c r="AK170" s="93"/>
      <c r="AL170" s="93"/>
    </row>
    <row r="171" spans="1:38" ht="28.5" customHeight="1" hidden="1">
      <c r="A171" s="265"/>
      <c r="B171" s="13" t="s">
        <v>417</v>
      </c>
      <c r="C171" s="268"/>
      <c r="D171" s="262"/>
      <c r="E171" s="262"/>
      <c r="F171" s="256"/>
      <c r="G171" s="214"/>
      <c r="H171" s="214"/>
      <c r="I171" s="83"/>
      <c r="J171" s="83"/>
      <c r="K171" s="222"/>
      <c r="L171" s="222"/>
      <c r="M171" s="214"/>
      <c r="N171" s="214"/>
      <c r="O171" s="222"/>
      <c r="P171" s="222"/>
      <c r="Q171" s="222"/>
      <c r="R171" s="222"/>
      <c r="S171" s="214"/>
      <c r="T171" s="214"/>
      <c r="U171" s="214"/>
      <c r="V171" s="214"/>
      <c r="W171" s="214"/>
      <c r="X171" s="214"/>
      <c r="Y171" s="214"/>
      <c r="Z171" s="214"/>
      <c r="AA171" s="222"/>
      <c r="AB171" s="222"/>
      <c r="AC171" s="214"/>
      <c r="AD171" s="214"/>
      <c r="AE171" s="93"/>
      <c r="AF171" s="93"/>
      <c r="AG171" s="93"/>
      <c r="AH171" s="93"/>
      <c r="AI171" s="93"/>
      <c r="AJ171" s="93"/>
      <c r="AK171" s="93"/>
      <c r="AL171" s="93"/>
    </row>
    <row r="172" spans="1:38" ht="42.75" customHeight="1" hidden="1">
      <c r="A172" s="265"/>
      <c r="B172" s="13" t="s">
        <v>418</v>
      </c>
      <c r="C172" s="268"/>
      <c r="D172" s="262"/>
      <c r="E172" s="262"/>
      <c r="F172" s="256"/>
      <c r="G172" s="214"/>
      <c r="H172" s="214"/>
      <c r="I172" s="83"/>
      <c r="J172" s="83"/>
      <c r="K172" s="222"/>
      <c r="L172" s="222"/>
      <c r="M172" s="214"/>
      <c r="N172" s="214"/>
      <c r="O172" s="222"/>
      <c r="P172" s="222"/>
      <c r="Q172" s="222"/>
      <c r="R172" s="222"/>
      <c r="S172" s="214"/>
      <c r="T172" s="214"/>
      <c r="U172" s="214"/>
      <c r="V172" s="214"/>
      <c r="W172" s="214"/>
      <c r="X172" s="214"/>
      <c r="Y172" s="214"/>
      <c r="Z172" s="214"/>
      <c r="AA172" s="222"/>
      <c r="AB172" s="222"/>
      <c r="AC172" s="214"/>
      <c r="AD172" s="214"/>
      <c r="AE172" s="93"/>
      <c r="AF172" s="93"/>
      <c r="AG172" s="93"/>
      <c r="AH172" s="93"/>
      <c r="AI172" s="93"/>
      <c r="AJ172" s="93"/>
      <c r="AK172" s="93"/>
      <c r="AL172" s="93"/>
    </row>
    <row r="173" spans="1:38" ht="15" customHeight="1" hidden="1">
      <c r="A173" s="265"/>
      <c r="B173" s="13" t="s">
        <v>419</v>
      </c>
      <c r="C173" s="268"/>
      <c r="D173" s="262"/>
      <c r="E173" s="262"/>
      <c r="F173" s="256"/>
      <c r="G173" s="214"/>
      <c r="H173" s="214"/>
      <c r="I173" s="83"/>
      <c r="J173" s="83"/>
      <c r="K173" s="222"/>
      <c r="L173" s="222"/>
      <c r="M173" s="214"/>
      <c r="N173" s="214"/>
      <c r="O173" s="222"/>
      <c r="P173" s="222"/>
      <c r="Q173" s="222"/>
      <c r="R173" s="222"/>
      <c r="S173" s="214"/>
      <c r="T173" s="214"/>
      <c r="U173" s="214"/>
      <c r="V173" s="214"/>
      <c r="W173" s="214"/>
      <c r="X173" s="214"/>
      <c r="Y173" s="214"/>
      <c r="Z173" s="214"/>
      <c r="AA173" s="222"/>
      <c r="AB173" s="222"/>
      <c r="AC173" s="214"/>
      <c r="AD173" s="214"/>
      <c r="AE173" s="93"/>
      <c r="AF173" s="93"/>
      <c r="AG173" s="93"/>
      <c r="AH173" s="93"/>
      <c r="AI173" s="93"/>
      <c r="AJ173" s="93"/>
      <c r="AK173" s="93"/>
      <c r="AL173" s="93"/>
    </row>
    <row r="174" spans="1:38" ht="28.5" customHeight="1" hidden="1">
      <c r="A174" s="265"/>
      <c r="B174" s="13" t="s">
        <v>420</v>
      </c>
      <c r="C174" s="268"/>
      <c r="D174" s="262"/>
      <c r="E174" s="262"/>
      <c r="F174" s="256"/>
      <c r="G174" s="214"/>
      <c r="H174" s="214"/>
      <c r="I174" s="83"/>
      <c r="J174" s="83"/>
      <c r="K174" s="222"/>
      <c r="L174" s="222"/>
      <c r="M174" s="214"/>
      <c r="N174" s="214"/>
      <c r="O174" s="222"/>
      <c r="P174" s="222"/>
      <c r="Q174" s="222"/>
      <c r="R174" s="222"/>
      <c r="S174" s="214"/>
      <c r="T174" s="214"/>
      <c r="U174" s="214"/>
      <c r="V174" s="214"/>
      <c r="W174" s="214"/>
      <c r="X174" s="214"/>
      <c r="Y174" s="214"/>
      <c r="Z174" s="214"/>
      <c r="AA174" s="222"/>
      <c r="AB174" s="222"/>
      <c r="AC174" s="214"/>
      <c r="AD174" s="214"/>
      <c r="AE174" s="93"/>
      <c r="AF174" s="93"/>
      <c r="AG174" s="93"/>
      <c r="AH174" s="93"/>
      <c r="AI174" s="93"/>
      <c r="AJ174" s="93"/>
      <c r="AK174" s="93"/>
      <c r="AL174" s="93"/>
    </row>
    <row r="175" spans="1:38" ht="42.75" customHeight="1" hidden="1">
      <c r="A175" s="265"/>
      <c r="B175" s="13" t="s">
        <v>421</v>
      </c>
      <c r="C175" s="269"/>
      <c r="D175" s="263"/>
      <c r="E175" s="263"/>
      <c r="F175" s="257"/>
      <c r="G175" s="215"/>
      <c r="H175" s="215"/>
      <c r="I175" s="84"/>
      <c r="J175" s="84"/>
      <c r="K175" s="223"/>
      <c r="L175" s="223"/>
      <c r="M175" s="215"/>
      <c r="N175" s="215"/>
      <c r="O175" s="223"/>
      <c r="P175" s="223"/>
      <c r="Q175" s="223"/>
      <c r="R175" s="223"/>
      <c r="S175" s="215"/>
      <c r="T175" s="215"/>
      <c r="U175" s="215"/>
      <c r="V175" s="215"/>
      <c r="W175" s="215"/>
      <c r="X175" s="215"/>
      <c r="Y175" s="215"/>
      <c r="Z175" s="215"/>
      <c r="AA175" s="223"/>
      <c r="AB175" s="223"/>
      <c r="AC175" s="215"/>
      <c r="AD175" s="215"/>
      <c r="AE175" s="93"/>
      <c r="AF175" s="93"/>
      <c r="AG175" s="93"/>
      <c r="AH175" s="93"/>
      <c r="AI175" s="93"/>
      <c r="AJ175" s="93"/>
      <c r="AK175" s="93"/>
      <c r="AL175" s="93"/>
    </row>
    <row r="176" spans="1:38" ht="28.5">
      <c r="A176" s="265"/>
      <c r="B176" s="13" t="s">
        <v>236</v>
      </c>
      <c r="C176" s="258" t="s">
        <v>427</v>
      </c>
      <c r="D176" s="261">
        <v>21575</v>
      </c>
      <c r="E176" s="261">
        <f>D176*'[1]Прил 5 Расчет стоим 1 чел.часа '!$B$14</f>
        <v>5274009</v>
      </c>
      <c r="F176" s="255">
        <f>E176/H5/12</f>
        <v>0.106</v>
      </c>
      <c r="G176" s="224"/>
      <c r="H176" s="224"/>
      <c r="I176" s="224"/>
      <c r="J176" s="224"/>
      <c r="K176" s="224"/>
      <c r="L176" s="224"/>
      <c r="M176" s="213">
        <f>'[3]2014'!$E$19</f>
        <v>3.193</v>
      </c>
      <c r="N176" s="213">
        <f>'[3]2014'!$E$19</f>
        <v>3.193</v>
      </c>
      <c r="O176" s="224"/>
      <c r="P176" s="224"/>
      <c r="Q176" s="224"/>
      <c r="R176" s="224"/>
      <c r="S176" s="213">
        <f>'[3]2014'!$E$19</f>
        <v>3.193</v>
      </c>
      <c r="T176" s="213">
        <f>'[3]2014'!$E$19</f>
        <v>3.193</v>
      </c>
      <c r="U176" s="224"/>
      <c r="V176" s="224"/>
      <c r="W176" s="224"/>
      <c r="X176" s="224"/>
      <c r="Y176" s="213">
        <f>'[3]2014'!$E$19</f>
        <v>3.193</v>
      </c>
      <c r="Z176" s="213">
        <f>'[3]2014'!$E$19</f>
        <v>3.193</v>
      </c>
      <c r="AA176" s="224"/>
      <c r="AB176" s="224"/>
      <c r="AC176" s="213">
        <f>'[3]2014'!$E$19</f>
        <v>3.193</v>
      </c>
      <c r="AD176" s="213">
        <f>'[3]2014'!$E$19</f>
        <v>3.193</v>
      </c>
      <c r="AE176" s="281"/>
      <c r="AF176" s="281"/>
      <c r="AG176" s="281"/>
      <c r="AH176" s="281"/>
      <c r="AI176" s="281"/>
      <c r="AJ176" s="281"/>
      <c r="AK176" s="281"/>
      <c r="AL176" s="281"/>
    </row>
    <row r="177" spans="1:38" ht="2.25" customHeight="1">
      <c r="A177" s="265"/>
      <c r="B177" s="13" t="s">
        <v>237</v>
      </c>
      <c r="C177" s="259"/>
      <c r="D177" s="262"/>
      <c r="E177" s="262"/>
      <c r="F177" s="256"/>
      <c r="G177" s="222"/>
      <c r="H177" s="222"/>
      <c r="I177" s="222"/>
      <c r="J177" s="222"/>
      <c r="K177" s="222"/>
      <c r="L177" s="222"/>
      <c r="M177" s="222"/>
      <c r="N177" s="222"/>
      <c r="O177" s="222"/>
      <c r="P177" s="222"/>
      <c r="Q177" s="222"/>
      <c r="R177" s="222"/>
      <c r="S177" s="222"/>
      <c r="T177" s="222"/>
      <c r="U177" s="222"/>
      <c r="V177" s="222"/>
      <c r="W177" s="222"/>
      <c r="X177" s="222"/>
      <c r="Y177" s="222"/>
      <c r="Z177" s="222"/>
      <c r="AA177" s="222"/>
      <c r="AB177" s="222"/>
      <c r="AC177" s="222"/>
      <c r="AD177" s="222"/>
      <c r="AE177" s="283"/>
      <c r="AF177" s="283"/>
      <c r="AG177" s="283"/>
      <c r="AH177" s="283"/>
      <c r="AI177" s="283"/>
      <c r="AJ177" s="283"/>
      <c r="AK177" s="283"/>
      <c r="AL177" s="283"/>
    </row>
    <row r="178" spans="1:38" ht="28.5" customHeight="1" hidden="1">
      <c r="A178" s="266"/>
      <c r="B178" s="13" t="s">
        <v>238</v>
      </c>
      <c r="C178" s="260"/>
      <c r="D178" s="263"/>
      <c r="E178" s="263"/>
      <c r="F178" s="257"/>
      <c r="G178" s="223"/>
      <c r="H178" s="223"/>
      <c r="I178" s="82"/>
      <c r="J178" s="82"/>
      <c r="K178" s="223"/>
      <c r="L178" s="223"/>
      <c r="M178" s="223"/>
      <c r="N178" s="223"/>
      <c r="O178" s="223"/>
      <c r="P178" s="223"/>
      <c r="Q178" s="223"/>
      <c r="R178" s="223"/>
      <c r="S178" s="223"/>
      <c r="T178" s="223"/>
      <c r="U178" s="223"/>
      <c r="V178" s="223"/>
      <c r="W178" s="223"/>
      <c r="X178" s="223"/>
      <c r="Y178" s="223"/>
      <c r="Z178" s="223"/>
      <c r="AA178" s="223"/>
      <c r="AB178" s="223"/>
      <c r="AC178" s="223"/>
      <c r="AD178" s="223"/>
      <c r="AE178" s="93"/>
      <c r="AF178" s="93"/>
      <c r="AG178" s="93"/>
      <c r="AH178" s="93"/>
      <c r="AI178" s="93"/>
      <c r="AJ178" s="93"/>
      <c r="AK178" s="93"/>
      <c r="AL178" s="93"/>
    </row>
    <row r="179" spans="1:38" ht="18.75" customHeight="1">
      <c r="A179" s="252" t="s">
        <v>240</v>
      </c>
      <c r="B179" s="9" t="s">
        <v>243</v>
      </c>
      <c r="C179" s="246" t="s">
        <v>427</v>
      </c>
      <c r="D179" s="249">
        <v>626222</v>
      </c>
      <c r="E179" s="249">
        <f>D179*'[1]Прил 5 Расчет стоим 1 чел.часа '!$B$14</f>
        <v>153079968</v>
      </c>
      <c r="F179" s="242">
        <f>E179/H5/12</f>
        <v>3.064</v>
      </c>
      <c r="G179" s="210">
        <f>F179</f>
        <v>3.064</v>
      </c>
      <c r="H179" s="210">
        <f>F179</f>
        <v>3.064</v>
      </c>
      <c r="I179" s="210">
        <f>F179*1.5</f>
        <v>4.596</v>
      </c>
      <c r="J179" s="210">
        <f>F179*1.5</f>
        <v>4.596</v>
      </c>
      <c r="K179" s="210">
        <f>F179*1.5</f>
        <v>4.596</v>
      </c>
      <c r="L179" s="210">
        <f>F179*1.5</f>
        <v>4.596</v>
      </c>
      <c r="M179" s="210">
        <f>F179</f>
        <v>3.064</v>
      </c>
      <c r="N179" s="210">
        <f>F179</f>
        <v>3.064</v>
      </c>
      <c r="O179" s="210">
        <f>F179</f>
        <v>3.064</v>
      </c>
      <c r="P179" s="210">
        <f>F179</f>
        <v>3.064</v>
      </c>
      <c r="Q179" s="210">
        <f>F179</f>
        <v>3.064</v>
      </c>
      <c r="R179" s="210">
        <f>F179</f>
        <v>3.064</v>
      </c>
      <c r="S179" s="210">
        <f>F179</f>
        <v>3.064</v>
      </c>
      <c r="T179" s="210">
        <f>F179</f>
        <v>3.064</v>
      </c>
      <c r="U179" s="210">
        <f>F179</f>
        <v>3.064</v>
      </c>
      <c r="V179" s="210">
        <f>F179</f>
        <v>3.064</v>
      </c>
      <c r="W179" s="210">
        <f>F179</f>
        <v>3.064</v>
      </c>
      <c r="X179" s="210">
        <f>F179</f>
        <v>3.064</v>
      </c>
      <c r="Y179" s="210">
        <f>F179*0.9</f>
        <v>2.758</v>
      </c>
      <c r="Z179" s="210">
        <f>F179*0.9</f>
        <v>2.758</v>
      </c>
      <c r="AA179" s="210">
        <f>F179*0.9</f>
        <v>2.758</v>
      </c>
      <c r="AB179" s="210">
        <f>F179*0.9</f>
        <v>2.758</v>
      </c>
      <c r="AC179" s="210">
        <f>F179*0.9</f>
        <v>2.758</v>
      </c>
      <c r="AD179" s="210">
        <f>F179*0.9</f>
        <v>2.758</v>
      </c>
      <c r="AE179" s="281"/>
      <c r="AF179" s="281"/>
      <c r="AG179" s="281"/>
      <c r="AH179" s="281"/>
      <c r="AI179" s="281"/>
      <c r="AJ179" s="281"/>
      <c r="AK179" s="281"/>
      <c r="AL179" s="281"/>
    </row>
    <row r="180" spans="1:38" ht="39" customHeight="1">
      <c r="A180" s="253"/>
      <c r="B180" s="13" t="s">
        <v>454</v>
      </c>
      <c r="C180" s="247"/>
      <c r="D180" s="250"/>
      <c r="E180" s="250"/>
      <c r="F180" s="243"/>
      <c r="G180" s="211"/>
      <c r="H180" s="211"/>
      <c r="I180" s="231"/>
      <c r="J180" s="231"/>
      <c r="K180" s="211"/>
      <c r="L180" s="211"/>
      <c r="M180" s="211"/>
      <c r="N180" s="211"/>
      <c r="O180" s="211"/>
      <c r="P180" s="211"/>
      <c r="Q180" s="211"/>
      <c r="R180" s="211"/>
      <c r="S180" s="211"/>
      <c r="T180" s="211"/>
      <c r="U180" s="211"/>
      <c r="V180" s="211"/>
      <c r="W180" s="211"/>
      <c r="X180" s="211"/>
      <c r="Y180" s="211"/>
      <c r="Z180" s="211"/>
      <c r="AA180" s="211"/>
      <c r="AB180" s="211"/>
      <c r="AC180" s="211"/>
      <c r="AD180" s="211"/>
      <c r="AE180" s="282"/>
      <c r="AF180" s="282"/>
      <c r="AG180" s="282"/>
      <c r="AH180" s="282"/>
      <c r="AI180" s="282"/>
      <c r="AJ180" s="282"/>
      <c r="AK180" s="282"/>
      <c r="AL180" s="282"/>
    </row>
    <row r="181" spans="1:38" ht="14.25" customHeight="1">
      <c r="A181" s="253"/>
      <c r="B181" s="13" t="s">
        <v>244</v>
      </c>
      <c r="C181" s="247"/>
      <c r="D181" s="250"/>
      <c r="E181" s="250"/>
      <c r="F181" s="243"/>
      <c r="G181" s="211"/>
      <c r="H181" s="211"/>
      <c r="I181" s="231"/>
      <c r="J181" s="231"/>
      <c r="K181" s="211"/>
      <c r="L181" s="211"/>
      <c r="M181" s="211"/>
      <c r="N181" s="211"/>
      <c r="O181" s="211"/>
      <c r="P181" s="211"/>
      <c r="Q181" s="211"/>
      <c r="R181" s="211"/>
      <c r="S181" s="211"/>
      <c r="T181" s="211"/>
      <c r="U181" s="211"/>
      <c r="V181" s="211"/>
      <c r="W181" s="211"/>
      <c r="X181" s="211"/>
      <c r="Y181" s="211"/>
      <c r="Z181" s="211"/>
      <c r="AA181" s="211"/>
      <c r="AB181" s="211"/>
      <c r="AC181" s="211"/>
      <c r="AD181" s="211"/>
      <c r="AE181" s="282"/>
      <c r="AF181" s="282"/>
      <c r="AG181" s="282"/>
      <c r="AH181" s="282"/>
      <c r="AI181" s="282"/>
      <c r="AJ181" s="282"/>
      <c r="AK181" s="282"/>
      <c r="AL181" s="282"/>
    </row>
    <row r="182" spans="1:38" ht="42.75" customHeight="1" hidden="1">
      <c r="A182" s="253"/>
      <c r="B182" s="13" t="s">
        <v>245</v>
      </c>
      <c r="C182" s="247"/>
      <c r="D182" s="250"/>
      <c r="E182" s="250"/>
      <c r="F182" s="243"/>
      <c r="G182" s="211"/>
      <c r="H182" s="211"/>
      <c r="I182" s="231"/>
      <c r="J182" s="231"/>
      <c r="K182" s="211"/>
      <c r="L182" s="211"/>
      <c r="M182" s="211"/>
      <c r="N182" s="211"/>
      <c r="O182" s="211"/>
      <c r="P182" s="211"/>
      <c r="Q182" s="211"/>
      <c r="R182" s="211"/>
      <c r="S182" s="211"/>
      <c r="T182" s="211"/>
      <c r="U182" s="211"/>
      <c r="V182" s="211"/>
      <c r="W182" s="211"/>
      <c r="X182" s="211"/>
      <c r="Y182" s="211"/>
      <c r="Z182" s="211"/>
      <c r="AA182" s="211"/>
      <c r="AB182" s="211"/>
      <c r="AC182" s="211"/>
      <c r="AD182" s="211"/>
      <c r="AE182" s="282"/>
      <c r="AF182" s="282"/>
      <c r="AG182" s="282"/>
      <c r="AH182" s="282"/>
      <c r="AI182" s="282"/>
      <c r="AJ182" s="282"/>
      <c r="AK182" s="282"/>
      <c r="AL182" s="282"/>
    </row>
    <row r="183" spans="1:38" ht="42.75" customHeight="1" hidden="1">
      <c r="A183" s="253"/>
      <c r="B183" s="13" t="s">
        <v>246</v>
      </c>
      <c r="C183" s="247"/>
      <c r="D183" s="250"/>
      <c r="E183" s="250"/>
      <c r="F183" s="243"/>
      <c r="G183" s="211"/>
      <c r="H183" s="211"/>
      <c r="I183" s="231"/>
      <c r="J183" s="231"/>
      <c r="K183" s="211"/>
      <c r="L183" s="211"/>
      <c r="M183" s="211"/>
      <c r="N183" s="211"/>
      <c r="O183" s="211"/>
      <c r="P183" s="211"/>
      <c r="Q183" s="211"/>
      <c r="R183" s="211"/>
      <c r="S183" s="211"/>
      <c r="T183" s="211"/>
      <c r="U183" s="211"/>
      <c r="V183" s="211"/>
      <c r="W183" s="211"/>
      <c r="X183" s="211"/>
      <c r="Y183" s="211"/>
      <c r="Z183" s="211"/>
      <c r="AA183" s="211"/>
      <c r="AB183" s="211"/>
      <c r="AC183" s="211"/>
      <c r="AD183" s="211"/>
      <c r="AE183" s="282"/>
      <c r="AF183" s="282"/>
      <c r="AG183" s="282"/>
      <c r="AH183" s="282"/>
      <c r="AI183" s="282"/>
      <c r="AJ183" s="282"/>
      <c r="AK183" s="282"/>
      <c r="AL183" s="282"/>
    </row>
    <row r="184" spans="1:38" ht="28.5" customHeight="1" hidden="1">
      <c r="A184" s="253"/>
      <c r="B184" s="13" t="s">
        <v>247</v>
      </c>
      <c r="C184" s="247"/>
      <c r="D184" s="250"/>
      <c r="E184" s="250"/>
      <c r="F184" s="243"/>
      <c r="G184" s="211"/>
      <c r="H184" s="211"/>
      <c r="I184" s="231"/>
      <c r="J184" s="231"/>
      <c r="K184" s="211"/>
      <c r="L184" s="211"/>
      <c r="M184" s="211"/>
      <c r="N184" s="211"/>
      <c r="O184" s="211"/>
      <c r="P184" s="211"/>
      <c r="Q184" s="211"/>
      <c r="R184" s="211"/>
      <c r="S184" s="211"/>
      <c r="T184" s="211"/>
      <c r="U184" s="211"/>
      <c r="V184" s="211"/>
      <c r="W184" s="211"/>
      <c r="X184" s="211"/>
      <c r="Y184" s="211"/>
      <c r="Z184" s="211"/>
      <c r="AA184" s="211"/>
      <c r="AB184" s="211"/>
      <c r="AC184" s="211"/>
      <c r="AD184" s="211"/>
      <c r="AE184" s="282"/>
      <c r="AF184" s="282"/>
      <c r="AG184" s="282"/>
      <c r="AH184" s="282"/>
      <c r="AI184" s="282"/>
      <c r="AJ184" s="282"/>
      <c r="AK184" s="282"/>
      <c r="AL184" s="282"/>
    </row>
    <row r="185" spans="1:38" ht="51" customHeight="1" hidden="1">
      <c r="A185" s="253"/>
      <c r="B185" s="13" t="s">
        <v>248</v>
      </c>
      <c r="C185" s="247"/>
      <c r="D185" s="250"/>
      <c r="E185" s="250"/>
      <c r="F185" s="243"/>
      <c r="G185" s="211"/>
      <c r="H185" s="211"/>
      <c r="I185" s="231"/>
      <c r="J185" s="231"/>
      <c r="K185" s="211"/>
      <c r="L185" s="211"/>
      <c r="M185" s="211"/>
      <c r="N185" s="211"/>
      <c r="O185" s="211"/>
      <c r="P185" s="211"/>
      <c r="Q185" s="211"/>
      <c r="R185" s="211"/>
      <c r="S185" s="211"/>
      <c r="T185" s="211"/>
      <c r="U185" s="211"/>
      <c r="V185" s="211"/>
      <c r="W185" s="211"/>
      <c r="X185" s="211"/>
      <c r="Y185" s="211"/>
      <c r="Z185" s="211"/>
      <c r="AA185" s="211"/>
      <c r="AB185" s="211"/>
      <c r="AC185" s="211"/>
      <c r="AD185" s="211"/>
      <c r="AE185" s="282"/>
      <c r="AF185" s="282"/>
      <c r="AG185" s="282"/>
      <c r="AH185" s="282"/>
      <c r="AI185" s="282"/>
      <c r="AJ185" s="282"/>
      <c r="AK185" s="282"/>
      <c r="AL185" s="282"/>
    </row>
    <row r="186" spans="1:38" ht="28.5" customHeight="1" hidden="1">
      <c r="A186" s="253"/>
      <c r="B186" s="13" t="s">
        <v>249</v>
      </c>
      <c r="C186" s="247"/>
      <c r="D186" s="250"/>
      <c r="E186" s="250"/>
      <c r="F186" s="243"/>
      <c r="G186" s="211"/>
      <c r="H186" s="211"/>
      <c r="I186" s="231"/>
      <c r="J186" s="231"/>
      <c r="K186" s="211"/>
      <c r="L186" s="211"/>
      <c r="M186" s="211"/>
      <c r="N186" s="211"/>
      <c r="O186" s="211"/>
      <c r="P186" s="211"/>
      <c r="Q186" s="211"/>
      <c r="R186" s="211"/>
      <c r="S186" s="211"/>
      <c r="T186" s="211"/>
      <c r="U186" s="211"/>
      <c r="V186" s="211"/>
      <c r="W186" s="211"/>
      <c r="X186" s="211"/>
      <c r="Y186" s="211"/>
      <c r="Z186" s="211"/>
      <c r="AA186" s="211"/>
      <c r="AB186" s="211"/>
      <c r="AC186" s="211"/>
      <c r="AD186" s="211"/>
      <c r="AE186" s="282"/>
      <c r="AF186" s="282"/>
      <c r="AG186" s="282"/>
      <c r="AH186" s="282"/>
      <c r="AI186" s="282"/>
      <c r="AJ186" s="282"/>
      <c r="AK186" s="282"/>
      <c r="AL186" s="282"/>
    </row>
    <row r="187" spans="1:38" ht="57" customHeight="1" hidden="1">
      <c r="A187" s="253"/>
      <c r="B187" s="13" t="s">
        <v>250</v>
      </c>
      <c r="C187" s="247"/>
      <c r="D187" s="250"/>
      <c r="E187" s="250"/>
      <c r="F187" s="243"/>
      <c r="G187" s="211"/>
      <c r="H187" s="211"/>
      <c r="I187" s="231"/>
      <c r="J187" s="231"/>
      <c r="K187" s="211"/>
      <c r="L187" s="211"/>
      <c r="M187" s="211"/>
      <c r="N187" s="211"/>
      <c r="O187" s="211"/>
      <c r="P187" s="211"/>
      <c r="Q187" s="211"/>
      <c r="R187" s="211"/>
      <c r="S187" s="211"/>
      <c r="T187" s="211"/>
      <c r="U187" s="211"/>
      <c r="V187" s="211"/>
      <c r="W187" s="211"/>
      <c r="X187" s="211"/>
      <c r="Y187" s="211"/>
      <c r="Z187" s="211"/>
      <c r="AA187" s="211"/>
      <c r="AB187" s="211"/>
      <c r="AC187" s="211"/>
      <c r="AD187" s="211"/>
      <c r="AE187" s="282"/>
      <c r="AF187" s="282"/>
      <c r="AG187" s="282"/>
      <c r="AH187" s="282"/>
      <c r="AI187" s="282"/>
      <c r="AJ187" s="282"/>
      <c r="AK187" s="282"/>
      <c r="AL187" s="282"/>
    </row>
    <row r="188" spans="1:38" ht="49.5" customHeight="1">
      <c r="A188" s="254"/>
      <c r="B188" s="13" t="s">
        <v>251</v>
      </c>
      <c r="C188" s="248"/>
      <c r="D188" s="251"/>
      <c r="E188" s="251"/>
      <c r="F188" s="244"/>
      <c r="G188" s="212"/>
      <c r="H188" s="212"/>
      <c r="I188" s="232"/>
      <c r="J188" s="232"/>
      <c r="K188" s="212"/>
      <c r="L188" s="212"/>
      <c r="M188" s="212"/>
      <c r="N188" s="212"/>
      <c r="O188" s="212"/>
      <c r="P188" s="212"/>
      <c r="Q188" s="212"/>
      <c r="R188" s="212"/>
      <c r="S188" s="212"/>
      <c r="T188" s="212"/>
      <c r="U188" s="212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83"/>
      <c r="AF188" s="283"/>
      <c r="AG188" s="283"/>
      <c r="AH188" s="283"/>
      <c r="AI188" s="283"/>
      <c r="AJ188" s="283"/>
      <c r="AK188" s="283"/>
      <c r="AL188" s="283"/>
    </row>
    <row r="189" spans="1:38" ht="18.75" customHeight="1">
      <c r="A189" s="234" t="s">
        <v>241</v>
      </c>
      <c r="B189" s="9" t="s">
        <v>242</v>
      </c>
      <c r="C189" s="246" t="s">
        <v>427</v>
      </c>
      <c r="D189" s="249">
        <v>482076</v>
      </c>
      <c r="E189" s="249">
        <f>D189*'[1]Прил 5 Расчет стоим 1 чел.часа '!$B$14</f>
        <v>117843478</v>
      </c>
      <c r="F189" s="242">
        <f>E189/H5/12</f>
        <v>2.359</v>
      </c>
      <c r="G189" s="210">
        <f>F189</f>
        <v>2.359</v>
      </c>
      <c r="H189" s="210">
        <f>F189</f>
        <v>2.359</v>
      </c>
      <c r="I189" s="210">
        <f>F189*1.5</f>
        <v>3.539</v>
      </c>
      <c r="J189" s="210">
        <f>F189*1.5</f>
        <v>3.539</v>
      </c>
      <c r="K189" s="210">
        <f>F189*1.5</f>
        <v>3.539</v>
      </c>
      <c r="L189" s="210">
        <f>F189*1.5</f>
        <v>3.539</v>
      </c>
      <c r="M189" s="210">
        <f>F189</f>
        <v>2.359</v>
      </c>
      <c r="N189" s="210">
        <f>F189</f>
        <v>2.359</v>
      </c>
      <c r="O189" s="210">
        <f>F189</f>
        <v>2.359</v>
      </c>
      <c r="P189" s="210">
        <f>F189</f>
        <v>2.359</v>
      </c>
      <c r="Q189" s="210">
        <f>F189</f>
        <v>2.359</v>
      </c>
      <c r="R189" s="210">
        <f>F189</f>
        <v>2.359</v>
      </c>
      <c r="S189" s="210">
        <f>F189</f>
        <v>2.359</v>
      </c>
      <c r="T189" s="210">
        <f>F189</f>
        <v>2.359</v>
      </c>
      <c r="U189" s="210">
        <f>F189</f>
        <v>2.359</v>
      </c>
      <c r="V189" s="210">
        <f>F189</f>
        <v>2.359</v>
      </c>
      <c r="W189" s="210">
        <f>F189</f>
        <v>2.359</v>
      </c>
      <c r="X189" s="210">
        <f>F189</f>
        <v>2.359</v>
      </c>
      <c r="Y189" s="210">
        <f>F189*0.9</f>
        <v>2.123</v>
      </c>
      <c r="Z189" s="210">
        <f>F189*0.9</f>
        <v>2.123</v>
      </c>
      <c r="AA189" s="210">
        <f>F189*0.9</f>
        <v>2.123</v>
      </c>
      <c r="AB189" s="210">
        <f>F189*0.9</f>
        <v>2.123</v>
      </c>
      <c r="AC189" s="210">
        <f>F189*0.9</f>
        <v>2.123</v>
      </c>
      <c r="AD189" s="210">
        <f>F189*0.9</f>
        <v>2.123</v>
      </c>
      <c r="AE189" s="281"/>
      <c r="AF189" s="281"/>
      <c r="AG189" s="281"/>
      <c r="AH189" s="281"/>
      <c r="AI189" s="281"/>
      <c r="AJ189" s="281"/>
      <c r="AK189" s="281"/>
      <c r="AL189" s="281"/>
    </row>
    <row r="190" spans="1:38" ht="14.25" customHeight="1">
      <c r="A190" s="245"/>
      <c r="B190" s="13" t="s">
        <v>252</v>
      </c>
      <c r="C190" s="247"/>
      <c r="D190" s="250"/>
      <c r="E190" s="250"/>
      <c r="F190" s="243"/>
      <c r="G190" s="211"/>
      <c r="H190" s="211"/>
      <c r="I190" s="231"/>
      <c r="J190" s="231"/>
      <c r="K190" s="211"/>
      <c r="L190" s="211"/>
      <c r="M190" s="211"/>
      <c r="N190" s="211"/>
      <c r="O190" s="211"/>
      <c r="P190" s="211"/>
      <c r="Q190" s="211"/>
      <c r="R190" s="211"/>
      <c r="S190" s="211"/>
      <c r="T190" s="211"/>
      <c r="U190" s="211"/>
      <c r="V190" s="211"/>
      <c r="W190" s="211"/>
      <c r="X190" s="211"/>
      <c r="Y190" s="211"/>
      <c r="Z190" s="211"/>
      <c r="AA190" s="211"/>
      <c r="AB190" s="211"/>
      <c r="AC190" s="211"/>
      <c r="AD190" s="211"/>
      <c r="AE190" s="282"/>
      <c r="AF190" s="282"/>
      <c r="AG190" s="282"/>
      <c r="AH190" s="282"/>
      <c r="AI190" s="282"/>
      <c r="AJ190" s="282"/>
      <c r="AK190" s="282"/>
      <c r="AL190" s="282"/>
    </row>
    <row r="191" spans="1:38" ht="0.75" customHeight="1">
      <c r="A191" s="245"/>
      <c r="B191" s="13" t="s">
        <v>253</v>
      </c>
      <c r="C191" s="247"/>
      <c r="D191" s="250"/>
      <c r="E191" s="250"/>
      <c r="F191" s="243"/>
      <c r="G191" s="211"/>
      <c r="H191" s="211"/>
      <c r="I191" s="231"/>
      <c r="J191" s="231"/>
      <c r="K191" s="211"/>
      <c r="L191" s="211"/>
      <c r="M191" s="211"/>
      <c r="N191" s="211"/>
      <c r="O191" s="211"/>
      <c r="P191" s="211"/>
      <c r="Q191" s="211"/>
      <c r="R191" s="211"/>
      <c r="S191" s="211"/>
      <c r="T191" s="211"/>
      <c r="U191" s="211"/>
      <c r="V191" s="211"/>
      <c r="W191" s="211"/>
      <c r="X191" s="211"/>
      <c r="Y191" s="211"/>
      <c r="Z191" s="211"/>
      <c r="AA191" s="211"/>
      <c r="AB191" s="211"/>
      <c r="AC191" s="211"/>
      <c r="AD191" s="211"/>
      <c r="AE191" s="282"/>
      <c r="AF191" s="282"/>
      <c r="AG191" s="282"/>
      <c r="AH191" s="282"/>
      <c r="AI191" s="282"/>
      <c r="AJ191" s="282"/>
      <c r="AK191" s="282"/>
      <c r="AL191" s="282"/>
    </row>
    <row r="192" spans="1:38" ht="3.75" customHeight="1">
      <c r="A192" s="245"/>
      <c r="B192" s="13" t="s">
        <v>254</v>
      </c>
      <c r="C192" s="247"/>
      <c r="D192" s="250"/>
      <c r="E192" s="250"/>
      <c r="F192" s="243"/>
      <c r="G192" s="211"/>
      <c r="H192" s="211"/>
      <c r="I192" s="231"/>
      <c r="J192" s="231"/>
      <c r="K192" s="211"/>
      <c r="L192" s="211"/>
      <c r="M192" s="212"/>
      <c r="N192" s="212"/>
      <c r="O192" s="212"/>
      <c r="P192" s="212"/>
      <c r="Q192" s="212"/>
      <c r="R192" s="212"/>
      <c r="S192" s="212"/>
      <c r="T192" s="212"/>
      <c r="U192" s="212"/>
      <c r="V192" s="212"/>
      <c r="W192" s="212"/>
      <c r="X192" s="212"/>
      <c r="Y192" s="212"/>
      <c r="Z192" s="212"/>
      <c r="AA192" s="212"/>
      <c r="AB192" s="212"/>
      <c r="AC192" s="212"/>
      <c r="AD192" s="212"/>
      <c r="AE192" s="283"/>
      <c r="AF192" s="283"/>
      <c r="AG192" s="283"/>
      <c r="AH192" s="283"/>
      <c r="AI192" s="283"/>
      <c r="AJ192" s="283"/>
      <c r="AK192" s="283"/>
      <c r="AL192" s="283"/>
    </row>
    <row r="193" spans="1:38" ht="28.5" hidden="1">
      <c r="A193" s="245"/>
      <c r="B193" s="14" t="s">
        <v>255</v>
      </c>
      <c r="C193" s="247"/>
      <c r="D193" s="250"/>
      <c r="E193" s="250"/>
      <c r="F193" s="243"/>
      <c r="G193" s="211"/>
      <c r="H193" s="211"/>
      <c r="I193" s="87"/>
      <c r="J193" s="87"/>
      <c r="K193" s="211"/>
      <c r="L193" s="211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93"/>
      <c r="AF193" s="93"/>
      <c r="AG193" s="93"/>
      <c r="AH193" s="93"/>
      <c r="AI193" s="93"/>
      <c r="AJ193" s="93"/>
      <c r="AK193" s="93"/>
      <c r="AL193" s="93"/>
    </row>
    <row r="194" spans="1:38" ht="28.5" hidden="1">
      <c r="A194" s="245"/>
      <c r="B194" s="13" t="s">
        <v>256</v>
      </c>
      <c r="C194" s="247"/>
      <c r="D194" s="250"/>
      <c r="E194" s="250"/>
      <c r="F194" s="243"/>
      <c r="G194" s="211"/>
      <c r="H194" s="211"/>
      <c r="I194" s="87"/>
      <c r="J194" s="87"/>
      <c r="K194" s="211"/>
      <c r="L194" s="211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93"/>
      <c r="AF194" s="93"/>
      <c r="AG194" s="93"/>
      <c r="AH194" s="93"/>
      <c r="AI194" s="93"/>
      <c r="AJ194" s="93"/>
      <c r="AK194" s="93"/>
      <c r="AL194" s="93"/>
    </row>
    <row r="195" spans="1:38" ht="42.75" hidden="1">
      <c r="A195" s="245"/>
      <c r="B195" s="13" t="s">
        <v>257</v>
      </c>
      <c r="C195" s="247"/>
      <c r="D195" s="250"/>
      <c r="E195" s="250"/>
      <c r="F195" s="243"/>
      <c r="G195" s="211"/>
      <c r="H195" s="211"/>
      <c r="I195" s="87"/>
      <c r="J195" s="87"/>
      <c r="K195" s="211"/>
      <c r="L195" s="211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93"/>
      <c r="AF195" s="93"/>
      <c r="AG195" s="93"/>
      <c r="AH195" s="93"/>
      <c r="AI195" s="93"/>
      <c r="AJ195" s="93"/>
      <c r="AK195" s="93"/>
      <c r="AL195" s="93"/>
    </row>
    <row r="196" spans="1:38" ht="85.5" hidden="1">
      <c r="A196" s="235"/>
      <c r="B196" s="13" t="s">
        <v>455</v>
      </c>
      <c r="C196" s="248"/>
      <c r="D196" s="251"/>
      <c r="E196" s="251"/>
      <c r="F196" s="244"/>
      <c r="G196" s="212"/>
      <c r="H196" s="212"/>
      <c r="I196" s="88"/>
      <c r="J196" s="88"/>
      <c r="K196" s="212"/>
      <c r="L196" s="212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93"/>
      <c r="AF196" s="93"/>
      <c r="AG196" s="93"/>
      <c r="AH196" s="93"/>
      <c r="AI196" s="93"/>
      <c r="AJ196" s="93"/>
      <c r="AK196" s="93"/>
      <c r="AL196" s="93"/>
    </row>
    <row r="197" spans="1:38" ht="23.25" customHeight="1">
      <c r="A197" s="234" t="s">
        <v>258</v>
      </c>
      <c r="B197" s="9" t="s">
        <v>424</v>
      </c>
      <c r="C197" s="9"/>
      <c r="D197" s="16"/>
      <c r="E197" s="37">
        <f>'[1]Прил 5 Расчет стоим 1 чел.часа '!$C$25</f>
        <v>66787803</v>
      </c>
      <c r="F197" s="55">
        <f>E197/H5/12</f>
        <v>1.337</v>
      </c>
      <c r="G197" s="52">
        <f aca="true" t="shared" si="5" ref="G197:G206">F197</f>
        <v>1.337</v>
      </c>
      <c r="H197" s="52">
        <f aca="true" t="shared" si="6" ref="H197:H206">F197</f>
        <v>1.337</v>
      </c>
      <c r="I197" s="52">
        <f aca="true" t="shared" si="7" ref="I197:I206">F197</f>
        <v>1.337</v>
      </c>
      <c r="J197" s="52">
        <f aca="true" t="shared" si="8" ref="J197:J206">F197</f>
        <v>1.337</v>
      </c>
      <c r="K197" s="52">
        <f aca="true" t="shared" si="9" ref="K197:K206">F197</f>
        <v>1.337</v>
      </c>
      <c r="L197" s="52">
        <f aca="true" t="shared" si="10" ref="L197:L206">F197</f>
        <v>1.337</v>
      </c>
      <c r="M197" s="52">
        <f aca="true" t="shared" si="11" ref="M197:M206">F197</f>
        <v>1.337</v>
      </c>
      <c r="N197" s="52">
        <f aca="true" t="shared" si="12" ref="N197:N206">F197</f>
        <v>1.337</v>
      </c>
      <c r="O197" s="52">
        <f aca="true" t="shared" si="13" ref="O197:O206">F197</f>
        <v>1.337</v>
      </c>
      <c r="P197" s="52">
        <f aca="true" t="shared" si="14" ref="P197:P206">F197</f>
        <v>1.337</v>
      </c>
      <c r="Q197" s="52">
        <f aca="true" t="shared" si="15" ref="Q197:Q206">F197</f>
        <v>1.337</v>
      </c>
      <c r="R197" s="52">
        <f aca="true" t="shared" si="16" ref="R197:R206">F197</f>
        <v>1.337</v>
      </c>
      <c r="S197" s="52">
        <f aca="true" t="shared" si="17" ref="S197:S206">F197</f>
        <v>1.337</v>
      </c>
      <c r="T197" s="52">
        <f aca="true" t="shared" si="18" ref="T197:T206">F197</f>
        <v>1.337</v>
      </c>
      <c r="U197" s="52">
        <f aca="true" t="shared" si="19" ref="U197:U206">F197</f>
        <v>1.337</v>
      </c>
      <c r="V197" s="52">
        <f aca="true" t="shared" si="20" ref="V197:V206">F197</f>
        <v>1.337</v>
      </c>
      <c r="W197" s="52">
        <f aca="true" t="shared" si="21" ref="W197:W206">F197</f>
        <v>1.337</v>
      </c>
      <c r="X197" s="52">
        <f aca="true" t="shared" si="22" ref="X197:X206">F197</f>
        <v>1.337</v>
      </c>
      <c r="Y197" s="52">
        <f aca="true" t="shared" si="23" ref="Y197:Y206">F197</f>
        <v>1.337</v>
      </c>
      <c r="Z197" s="52">
        <f aca="true" t="shared" si="24" ref="Z197:Z206">F197</f>
        <v>1.337</v>
      </c>
      <c r="AA197" s="52">
        <f aca="true" t="shared" si="25" ref="AA197:AA206">F197</f>
        <v>1.337</v>
      </c>
      <c r="AB197" s="52">
        <f aca="true" t="shared" si="26" ref="AB197:AB206">F197</f>
        <v>1.337</v>
      </c>
      <c r="AC197" s="52">
        <f aca="true" t="shared" si="27" ref="AC197:AC206">F197</f>
        <v>1.337</v>
      </c>
      <c r="AD197" s="52">
        <f aca="true" t="shared" si="28" ref="AD197:AD206">F197</f>
        <v>1.337</v>
      </c>
      <c r="AE197" s="93"/>
      <c r="AF197" s="93"/>
      <c r="AG197" s="93"/>
      <c r="AH197" s="93"/>
      <c r="AI197" s="93"/>
      <c r="AJ197" s="93"/>
      <c r="AK197" s="93"/>
      <c r="AL197" s="93"/>
    </row>
    <row r="198" spans="1:38" ht="20.25" customHeight="1">
      <c r="A198" s="235"/>
      <c r="B198" s="12" t="s">
        <v>259</v>
      </c>
      <c r="C198" s="12"/>
      <c r="D198" s="16"/>
      <c r="E198" s="37">
        <f>'[1]Прил 5 Расчет стоим 1 чел.часа '!$C$26</f>
        <v>2847348</v>
      </c>
      <c r="F198" s="57">
        <f>'[1]Прил 5 Расчет стоим 1 чел.часа '!$D$26</f>
        <v>0.057</v>
      </c>
      <c r="G198" s="49">
        <f t="shared" si="5"/>
        <v>0.057</v>
      </c>
      <c r="H198" s="49">
        <f t="shared" si="6"/>
        <v>0.057</v>
      </c>
      <c r="I198" s="49">
        <f t="shared" si="7"/>
        <v>0.057</v>
      </c>
      <c r="J198" s="49">
        <f t="shared" si="8"/>
        <v>0.057</v>
      </c>
      <c r="K198" s="49">
        <f t="shared" si="9"/>
        <v>0.057</v>
      </c>
      <c r="L198" s="49">
        <f t="shared" si="10"/>
        <v>0.057</v>
      </c>
      <c r="M198" s="49">
        <f t="shared" si="11"/>
        <v>0.057</v>
      </c>
      <c r="N198" s="49">
        <f t="shared" si="12"/>
        <v>0.057</v>
      </c>
      <c r="O198" s="49">
        <f t="shared" si="13"/>
        <v>0.057</v>
      </c>
      <c r="P198" s="49">
        <f t="shared" si="14"/>
        <v>0.057</v>
      </c>
      <c r="Q198" s="49">
        <f t="shared" si="15"/>
        <v>0.057</v>
      </c>
      <c r="R198" s="49">
        <f t="shared" si="16"/>
        <v>0.057</v>
      </c>
      <c r="S198" s="49">
        <f t="shared" si="17"/>
        <v>0.057</v>
      </c>
      <c r="T198" s="49">
        <f t="shared" si="18"/>
        <v>0.057</v>
      </c>
      <c r="U198" s="49">
        <f t="shared" si="19"/>
        <v>0.057</v>
      </c>
      <c r="V198" s="49">
        <f t="shared" si="20"/>
        <v>0.057</v>
      </c>
      <c r="W198" s="49">
        <f t="shared" si="21"/>
        <v>0.057</v>
      </c>
      <c r="X198" s="49">
        <f t="shared" si="22"/>
        <v>0.057</v>
      </c>
      <c r="Y198" s="49">
        <f t="shared" si="23"/>
        <v>0.057</v>
      </c>
      <c r="Z198" s="49">
        <f t="shared" si="24"/>
        <v>0.057</v>
      </c>
      <c r="AA198" s="49">
        <f t="shared" si="25"/>
        <v>0.057</v>
      </c>
      <c r="AB198" s="49">
        <f t="shared" si="26"/>
        <v>0.057</v>
      </c>
      <c r="AC198" s="49">
        <f t="shared" si="27"/>
        <v>0.057</v>
      </c>
      <c r="AD198" s="49">
        <f t="shared" si="28"/>
        <v>0.057</v>
      </c>
      <c r="AE198" s="93"/>
      <c r="AF198" s="93"/>
      <c r="AG198" s="93"/>
      <c r="AH198" s="93"/>
      <c r="AI198" s="93"/>
      <c r="AJ198" s="93"/>
      <c r="AK198" s="93"/>
      <c r="AL198" s="93"/>
    </row>
    <row r="199" spans="1:38" ht="88.5" customHeight="1">
      <c r="A199" s="32" t="s">
        <v>456</v>
      </c>
      <c r="B199" s="8"/>
      <c r="C199" s="20" t="s">
        <v>426</v>
      </c>
      <c r="D199" s="16">
        <v>166736</v>
      </c>
      <c r="E199" s="16">
        <f>D199*'[1]Прил 5 Расчет стоим 1 чел.часа '!$C$14</f>
        <v>52071653</v>
      </c>
      <c r="F199" s="54">
        <f>E199/H5/12</f>
        <v>1.042</v>
      </c>
      <c r="G199" s="52">
        <f t="shared" si="5"/>
        <v>1.042</v>
      </c>
      <c r="H199" s="52">
        <f t="shared" si="6"/>
        <v>1.042</v>
      </c>
      <c r="I199" s="52">
        <f t="shared" si="7"/>
        <v>1.042</v>
      </c>
      <c r="J199" s="52">
        <f t="shared" si="8"/>
        <v>1.042</v>
      </c>
      <c r="K199" s="52">
        <f t="shared" si="9"/>
        <v>1.042</v>
      </c>
      <c r="L199" s="52">
        <f t="shared" si="10"/>
        <v>1.042</v>
      </c>
      <c r="M199" s="52">
        <f t="shared" si="11"/>
        <v>1.042</v>
      </c>
      <c r="N199" s="52">
        <f t="shared" si="12"/>
        <v>1.042</v>
      </c>
      <c r="O199" s="52">
        <f t="shared" si="13"/>
        <v>1.042</v>
      </c>
      <c r="P199" s="52">
        <f t="shared" si="14"/>
        <v>1.042</v>
      </c>
      <c r="Q199" s="52">
        <f t="shared" si="15"/>
        <v>1.042</v>
      </c>
      <c r="R199" s="52">
        <f t="shared" si="16"/>
        <v>1.042</v>
      </c>
      <c r="S199" s="52">
        <f t="shared" si="17"/>
        <v>1.042</v>
      </c>
      <c r="T199" s="52">
        <f t="shared" si="18"/>
        <v>1.042</v>
      </c>
      <c r="U199" s="52">
        <f t="shared" si="19"/>
        <v>1.042</v>
      </c>
      <c r="V199" s="52">
        <f t="shared" si="20"/>
        <v>1.042</v>
      </c>
      <c r="W199" s="52">
        <f t="shared" si="21"/>
        <v>1.042</v>
      </c>
      <c r="X199" s="52">
        <f t="shared" si="22"/>
        <v>1.042</v>
      </c>
      <c r="Y199" s="52">
        <f t="shared" si="23"/>
        <v>1.042</v>
      </c>
      <c r="Z199" s="52">
        <f t="shared" si="24"/>
        <v>1.042</v>
      </c>
      <c r="AA199" s="52">
        <f t="shared" si="25"/>
        <v>1.042</v>
      </c>
      <c r="AB199" s="52">
        <f t="shared" si="26"/>
        <v>1.042</v>
      </c>
      <c r="AC199" s="52">
        <f t="shared" si="27"/>
        <v>1.042</v>
      </c>
      <c r="AD199" s="52">
        <f t="shared" si="28"/>
        <v>1.042</v>
      </c>
      <c r="AE199" s="93"/>
      <c r="AF199" s="93"/>
      <c r="AG199" s="93"/>
      <c r="AH199" s="93"/>
      <c r="AI199" s="93"/>
      <c r="AJ199" s="93"/>
      <c r="AK199" s="93"/>
      <c r="AL199" s="93"/>
    </row>
    <row r="200" spans="1:38" ht="18.75">
      <c r="A200" s="32" t="s">
        <v>429</v>
      </c>
      <c r="B200" s="8"/>
      <c r="C200" s="20" t="s">
        <v>426</v>
      </c>
      <c r="D200" s="16">
        <v>32422</v>
      </c>
      <c r="E200" s="16">
        <f>D200*'[1]Прил 5 Расчет стоим 1 чел.часа '!$C$14</f>
        <v>10125391</v>
      </c>
      <c r="F200" s="54">
        <f>E200/H5/12</f>
        <v>0.203</v>
      </c>
      <c r="G200" s="52">
        <f t="shared" si="5"/>
        <v>0.203</v>
      </c>
      <c r="H200" s="52">
        <f t="shared" si="6"/>
        <v>0.203</v>
      </c>
      <c r="I200" s="52">
        <f t="shared" si="7"/>
        <v>0.203</v>
      </c>
      <c r="J200" s="52">
        <f t="shared" si="8"/>
        <v>0.203</v>
      </c>
      <c r="K200" s="52">
        <f t="shared" si="9"/>
        <v>0.203</v>
      </c>
      <c r="L200" s="52">
        <f t="shared" si="10"/>
        <v>0.203</v>
      </c>
      <c r="M200" s="52">
        <f t="shared" si="11"/>
        <v>0.203</v>
      </c>
      <c r="N200" s="52">
        <f t="shared" si="12"/>
        <v>0.203</v>
      </c>
      <c r="O200" s="52">
        <f t="shared" si="13"/>
        <v>0.203</v>
      </c>
      <c r="P200" s="52">
        <f t="shared" si="14"/>
        <v>0.203</v>
      </c>
      <c r="Q200" s="52">
        <f t="shared" si="15"/>
        <v>0.203</v>
      </c>
      <c r="R200" s="52">
        <f t="shared" si="16"/>
        <v>0.203</v>
      </c>
      <c r="S200" s="52">
        <f t="shared" si="17"/>
        <v>0.203</v>
      </c>
      <c r="T200" s="52">
        <f t="shared" si="18"/>
        <v>0.203</v>
      </c>
      <c r="U200" s="52">
        <f t="shared" si="19"/>
        <v>0.203</v>
      </c>
      <c r="V200" s="52">
        <f t="shared" si="20"/>
        <v>0.203</v>
      </c>
      <c r="W200" s="52">
        <f t="shared" si="21"/>
        <v>0.203</v>
      </c>
      <c r="X200" s="52">
        <f t="shared" si="22"/>
        <v>0.203</v>
      </c>
      <c r="Y200" s="52">
        <f t="shared" si="23"/>
        <v>0.203</v>
      </c>
      <c r="Z200" s="52">
        <f t="shared" si="24"/>
        <v>0.203</v>
      </c>
      <c r="AA200" s="52">
        <f t="shared" si="25"/>
        <v>0.203</v>
      </c>
      <c r="AB200" s="52">
        <f t="shared" si="26"/>
        <v>0.203</v>
      </c>
      <c r="AC200" s="52">
        <f t="shared" si="27"/>
        <v>0.203</v>
      </c>
      <c r="AD200" s="52">
        <f t="shared" si="28"/>
        <v>0.203</v>
      </c>
      <c r="AE200" s="93"/>
      <c r="AF200" s="93"/>
      <c r="AG200" s="93"/>
      <c r="AH200" s="93"/>
      <c r="AI200" s="93"/>
      <c r="AJ200" s="93"/>
      <c r="AK200" s="93"/>
      <c r="AL200" s="93"/>
    </row>
    <row r="201" spans="1:38" ht="34.5" customHeight="1">
      <c r="A201" s="32" t="s">
        <v>430</v>
      </c>
      <c r="B201" s="9" t="s">
        <v>450</v>
      </c>
      <c r="C201" s="20"/>
      <c r="D201" s="16"/>
      <c r="E201" s="37">
        <f>'[1]Прил 5 Расчет стоим 1 чел.часа '!$C$27</f>
        <v>4795534</v>
      </c>
      <c r="F201" s="55">
        <f>'[1]Прил 5 Расчет стоим 1 чел.часа '!$D$27</f>
        <v>0.096</v>
      </c>
      <c r="G201" s="52">
        <f t="shared" si="5"/>
        <v>0.096</v>
      </c>
      <c r="H201" s="52">
        <f t="shared" si="6"/>
        <v>0.096</v>
      </c>
      <c r="I201" s="52">
        <f t="shared" si="7"/>
        <v>0.096</v>
      </c>
      <c r="J201" s="52">
        <f t="shared" si="8"/>
        <v>0.096</v>
      </c>
      <c r="K201" s="52">
        <f t="shared" si="9"/>
        <v>0.096</v>
      </c>
      <c r="L201" s="52">
        <f t="shared" si="10"/>
        <v>0.096</v>
      </c>
      <c r="M201" s="52">
        <f t="shared" si="11"/>
        <v>0.096</v>
      </c>
      <c r="N201" s="52">
        <f t="shared" si="12"/>
        <v>0.096</v>
      </c>
      <c r="O201" s="52">
        <f t="shared" si="13"/>
        <v>0.096</v>
      </c>
      <c r="P201" s="52">
        <f t="shared" si="14"/>
        <v>0.096</v>
      </c>
      <c r="Q201" s="52">
        <f t="shared" si="15"/>
        <v>0.096</v>
      </c>
      <c r="R201" s="52">
        <f t="shared" si="16"/>
        <v>0.096</v>
      </c>
      <c r="S201" s="52">
        <f t="shared" si="17"/>
        <v>0.096</v>
      </c>
      <c r="T201" s="52">
        <f t="shared" si="18"/>
        <v>0.096</v>
      </c>
      <c r="U201" s="52">
        <f t="shared" si="19"/>
        <v>0.096</v>
      </c>
      <c r="V201" s="52">
        <f t="shared" si="20"/>
        <v>0.096</v>
      </c>
      <c r="W201" s="52">
        <f t="shared" si="21"/>
        <v>0.096</v>
      </c>
      <c r="X201" s="52">
        <f t="shared" si="22"/>
        <v>0.096</v>
      </c>
      <c r="Y201" s="52">
        <f t="shared" si="23"/>
        <v>0.096</v>
      </c>
      <c r="Z201" s="52">
        <f t="shared" si="24"/>
        <v>0.096</v>
      </c>
      <c r="AA201" s="52">
        <f t="shared" si="25"/>
        <v>0.096</v>
      </c>
      <c r="AB201" s="52">
        <f t="shared" si="26"/>
        <v>0.096</v>
      </c>
      <c r="AC201" s="52">
        <f t="shared" si="27"/>
        <v>0.096</v>
      </c>
      <c r="AD201" s="52">
        <f t="shared" si="28"/>
        <v>0.096</v>
      </c>
      <c r="AE201" s="93"/>
      <c r="AF201" s="93"/>
      <c r="AG201" s="93"/>
      <c r="AH201" s="93"/>
      <c r="AI201" s="93"/>
      <c r="AJ201" s="93"/>
      <c r="AK201" s="93"/>
      <c r="AL201" s="93"/>
    </row>
    <row r="202" spans="1:38" ht="27" customHeight="1">
      <c r="A202" s="228" t="s">
        <v>431</v>
      </c>
      <c r="B202" s="5" t="s">
        <v>432</v>
      </c>
      <c r="C202" s="20"/>
      <c r="D202" s="15"/>
      <c r="E202" s="37">
        <f>'[1]Прил 5 Расчет стоим 1 чел.часа '!$C$28</f>
        <v>1698418</v>
      </c>
      <c r="F202" s="55">
        <f>E202/H5/12</f>
        <v>0.034</v>
      </c>
      <c r="G202" s="52">
        <f t="shared" si="5"/>
        <v>0.034</v>
      </c>
      <c r="H202" s="52">
        <f t="shared" si="6"/>
        <v>0.034</v>
      </c>
      <c r="I202" s="52">
        <f t="shared" si="7"/>
        <v>0.034</v>
      </c>
      <c r="J202" s="52">
        <f t="shared" si="8"/>
        <v>0.034</v>
      </c>
      <c r="K202" s="52">
        <f t="shared" si="9"/>
        <v>0.034</v>
      </c>
      <c r="L202" s="52">
        <f t="shared" si="10"/>
        <v>0.034</v>
      </c>
      <c r="M202" s="52">
        <f t="shared" si="11"/>
        <v>0.034</v>
      </c>
      <c r="N202" s="52">
        <f t="shared" si="12"/>
        <v>0.034</v>
      </c>
      <c r="O202" s="52">
        <f t="shared" si="13"/>
        <v>0.034</v>
      </c>
      <c r="P202" s="52">
        <f t="shared" si="14"/>
        <v>0.034</v>
      </c>
      <c r="Q202" s="52">
        <f t="shared" si="15"/>
        <v>0.034</v>
      </c>
      <c r="R202" s="52">
        <f t="shared" si="16"/>
        <v>0.034</v>
      </c>
      <c r="S202" s="52">
        <f t="shared" si="17"/>
        <v>0.034</v>
      </c>
      <c r="T202" s="52">
        <f t="shared" si="18"/>
        <v>0.034</v>
      </c>
      <c r="U202" s="52">
        <f t="shared" si="19"/>
        <v>0.034</v>
      </c>
      <c r="V202" s="52">
        <f t="shared" si="20"/>
        <v>0.034</v>
      </c>
      <c r="W202" s="52">
        <f t="shared" si="21"/>
        <v>0.034</v>
      </c>
      <c r="X202" s="52">
        <f t="shared" si="22"/>
        <v>0.034</v>
      </c>
      <c r="Y202" s="52">
        <f t="shared" si="23"/>
        <v>0.034</v>
      </c>
      <c r="Z202" s="52">
        <f t="shared" si="24"/>
        <v>0.034</v>
      </c>
      <c r="AA202" s="52">
        <f t="shared" si="25"/>
        <v>0.034</v>
      </c>
      <c r="AB202" s="52">
        <f t="shared" si="26"/>
        <v>0.034</v>
      </c>
      <c r="AC202" s="52">
        <f t="shared" si="27"/>
        <v>0.034</v>
      </c>
      <c r="AD202" s="52">
        <f t="shared" si="28"/>
        <v>0.034</v>
      </c>
      <c r="AE202" s="93"/>
      <c r="AF202" s="93"/>
      <c r="AG202" s="93"/>
      <c r="AH202" s="93"/>
      <c r="AI202" s="93"/>
      <c r="AJ202" s="93"/>
      <c r="AK202" s="93"/>
      <c r="AL202" s="93"/>
    </row>
    <row r="203" spans="1:38" ht="24.75" customHeight="1">
      <c r="A203" s="229"/>
      <c r="B203" s="5" t="s">
        <v>460</v>
      </c>
      <c r="C203" s="19"/>
      <c r="D203" s="15"/>
      <c r="E203" s="37">
        <f>'[1]Прил 5 Расчет стоим 1 чел.часа '!$C$29</f>
        <v>899163</v>
      </c>
      <c r="F203" s="55">
        <f>E203/H5/12</f>
        <v>0.018</v>
      </c>
      <c r="G203" s="52">
        <f t="shared" si="5"/>
        <v>0.018</v>
      </c>
      <c r="H203" s="52">
        <f t="shared" si="6"/>
        <v>0.018</v>
      </c>
      <c r="I203" s="52">
        <f t="shared" si="7"/>
        <v>0.018</v>
      </c>
      <c r="J203" s="52">
        <f t="shared" si="8"/>
        <v>0.018</v>
      </c>
      <c r="K203" s="52">
        <f t="shared" si="9"/>
        <v>0.018</v>
      </c>
      <c r="L203" s="52">
        <f t="shared" si="10"/>
        <v>0.018</v>
      </c>
      <c r="M203" s="52">
        <f t="shared" si="11"/>
        <v>0.018</v>
      </c>
      <c r="N203" s="52">
        <f t="shared" si="12"/>
        <v>0.018</v>
      </c>
      <c r="O203" s="52">
        <f t="shared" si="13"/>
        <v>0.018</v>
      </c>
      <c r="P203" s="52">
        <f t="shared" si="14"/>
        <v>0.018</v>
      </c>
      <c r="Q203" s="52">
        <f t="shared" si="15"/>
        <v>0.018</v>
      </c>
      <c r="R203" s="52">
        <f t="shared" si="16"/>
        <v>0.018</v>
      </c>
      <c r="S203" s="52">
        <f t="shared" si="17"/>
        <v>0.018</v>
      </c>
      <c r="T203" s="52">
        <f t="shared" si="18"/>
        <v>0.018</v>
      </c>
      <c r="U203" s="52">
        <f t="shared" si="19"/>
        <v>0.018</v>
      </c>
      <c r="V203" s="52">
        <f t="shared" si="20"/>
        <v>0.018</v>
      </c>
      <c r="W203" s="52">
        <f t="shared" si="21"/>
        <v>0.018</v>
      </c>
      <c r="X203" s="52">
        <f t="shared" si="22"/>
        <v>0.018</v>
      </c>
      <c r="Y203" s="52">
        <f t="shared" si="23"/>
        <v>0.018</v>
      </c>
      <c r="Z203" s="52">
        <f t="shared" si="24"/>
        <v>0.018</v>
      </c>
      <c r="AA203" s="52">
        <f t="shared" si="25"/>
        <v>0.018</v>
      </c>
      <c r="AB203" s="52">
        <f t="shared" si="26"/>
        <v>0.018</v>
      </c>
      <c r="AC203" s="52">
        <f t="shared" si="27"/>
        <v>0.018</v>
      </c>
      <c r="AD203" s="52">
        <f t="shared" si="28"/>
        <v>0.018</v>
      </c>
      <c r="AE203" s="93"/>
      <c r="AF203" s="93"/>
      <c r="AG203" s="93"/>
      <c r="AH203" s="93"/>
      <c r="AI203" s="93"/>
      <c r="AJ203" s="93"/>
      <c r="AK203" s="93"/>
      <c r="AL203" s="93"/>
    </row>
    <row r="204" spans="1:38" ht="21" customHeight="1">
      <c r="A204" s="229"/>
      <c r="B204" s="5" t="s">
        <v>461</v>
      </c>
      <c r="C204" s="19" t="s">
        <v>426</v>
      </c>
      <c r="D204" s="15">
        <v>93436</v>
      </c>
      <c r="E204" s="15">
        <f>D204*'[1]Прил 5 Расчет стоим 1 чел.часа '!$C$14</f>
        <v>29180063</v>
      </c>
      <c r="F204" s="54">
        <f>E204/H5/12</f>
        <v>0.584</v>
      </c>
      <c r="G204" s="52">
        <f t="shared" si="5"/>
        <v>0.584</v>
      </c>
      <c r="H204" s="52">
        <f t="shared" si="6"/>
        <v>0.584</v>
      </c>
      <c r="I204" s="52">
        <f t="shared" si="7"/>
        <v>0.584</v>
      </c>
      <c r="J204" s="52">
        <f t="shared" si="8"/>
        <v>0.584</v>
      </c>
      <c r="K204" s="52">
        <f t="shared" si="9"/>
        <v>0.584</v>
      </c>
      <c r="L204" s="52">
        <f t="shared" si="10"/>
        <v>0.584</v>
      </c>
      <c r="M204" s="52">
        <f t="shared" si="11"/>
        <v>0.584</v>
      </c>
      <c r="N204" s="52">
        <f t="shared" si="12"/>
        <v>0.584</v>
      </c>
      <c r="O204" s="52">
        <f t="shared" si="13"/>
        <v>0.584</v>
      </c>
      <c r="P204" s="52">
        <f t="shared" si="14"/>
        <v>0.584</v>
      </c>
      <c r="Q204" s="52">
        <f t="shared" si="15"/>
        <v>0.584</v>
      </c>
      <c r="R204" s="52">
        <f t="shared" si="16"/>
        <v>0.584</v>
      </c>
      <c r="S204" s="52">
        <f t="shared" si="17"/>
        <v>0.584</v>
      </c>
      <c r="T204" s="52">
        <f t="shared" si="18"/>
        <v>0.584</v>
      </c>
      <c r="U204" s="52">
        <f t="shared" si="19"/>
        <v>0.584</v>
      </c>
      <c r="V204" s="52">
        <f t="shared" si="20"/>
        <v>0.584</v>
      </c>
      <c r="W204" s="52">
        <f t="shared" si="21"/>
        <v>0.584</v>
      </c>
      <c r="X204" s="52">
        <f t="shared" si="22"/>
        <v>0.584</v>
      </c>
      <c r="Y204" s="52">
        <f t="shared" si="23"/>
        <v>0.584</v>
      </c>
      <c r="Z204" s="52">
        <f t="shared" si="24"/>
        <v>0.584</v>
      </c>
      <c r="AA204" s="52">
        <f t="shared" si="25"/>
        <v>0.584</v>
      </c>
      <c r="AB204" s="52">
        <f t="shared" si="26"/>
        <v>0.584</v>
      </c>
      <c r="AC204" s="52">
        <f t="shared" si="27"/>
        <v>0.584</v>
      </c>
      <c r="AD204" s="52">
        <f t="shared" si="28"/>
        <v>0.584</v>
      </c>
      <c r="AE204" s="93"/>
      <c r="AF204" s="93"/>
      <c r="AG204" s="93"/>
      <c r="AH204" s="93"/>
      <c r="AI204" s="93"/>
      <c r="AJ204" s="93"/>
      <c r="AK204" s="93"/>
      <c r="AL204" s="93"/>
    </row>
    <row r="205" spans="1:38" ht="19.5" customHeight="1">
      <c r="A205" s="229"/>
      <c r="B205" s="5" t="s">
        <v>462</v>
      </c>
      <c r="C205" s="19" t="s">
        <v>426</v>
      </c>
      <c r="D205" s="15">
        <v>45629</v>
      </c>
      <c r="E205" s="15">
        <f>D205*'[1]Прил 5 Расчет стоим 1 чел.часа '!$C$14</f>
        <v>14249937</v>
      </c>
      <c r="F205" s="54">
        <f>E205/H5/12</f>
        <v>0.285</v>
      </c>
      <c r="G205" s="52">
        <f t="shared" si="5"/>
        <v>0.285</v>
      </c>
      <c r="H205" s="52">
        <f t="shared" si="6"/>
        <v>0.285</v>
      </c>
      <c r="I205" s="52">
        <f t="shared" si="7"/>
        <v>0.285</v>
      </c>
      <c r="J205" s="52">
        <f t="shared" si="8"/>
        <v>0.285</v>
      </c>
      <c r="K205" s="52">
        <f t="shared" si="9"/>
        <v>0.285</v>
      </c>
      <c r="L205" s="52">
        <f t="shared" si="10"/>
        <v>0.285</v>
      </c>
      <c r="M205" s="52">
        <f t="shared" si="11"/>
        <v>0.285</v>
      </c>
      <c r="N205" s="52">
        <f t="shared" si="12"/>
        <v>0.285</v>
      </c>
      <c r="O205" s="52">
        <f t="shared" si="13"/>
        <v>0.285</v>
      </c>
      <c r="P205" s="52">
        <f t="shared" si="14"/>
        <v>0.285</v>
      </c>
      <c r="Q205" s="52">
        <f t="shared" si="15"/>
        <v>0.285</v>
      </c>
      <c r="R205" s="52">
        <f t="shared" si="16"/>
        <v>0.285</v>
      </c>
      <c r="S205" s="52">
        <f t="shared" si="17"/>
        <v>0.285</v>
      </c>
      <c r="T205" s="52">
        <f t="shared" si="18"/>
        <v>0.285</v>
      </c>
      <c r="U205" s="52">
        <f t="shared" si="19"/>
        <v>0.285</v>
      </c>
      <c r="V205" s="52">
        <f t="shared" si="20"/>
        <v>0.285</v>
      </c>
      <c r="W205" s="52">
        <f t="shared" si="21"/>
        <v>0.285</v>
      </c>
      <c r="X205" s="52">
        <f t="shared" si="22"/>
        <v>0.285</v>
      </c>
      <c r="Y205" s="52">
        <f t="shared" si="23"/>
        <v>0.285</v>
      </c>
      <c r="Z205" s="52">
        <f t="shared" si="24"/>
        <v>0.285</v>
      </c>
      <c r="AA205" s="52">
        <f t="shared" si="25"/>
        <v>0.285</v>
      </c>
      <c r="AB205" s="52">
        <f t="shared" si="26"/>
        <v>0.285</v>
      </c>
      <c r="AC205" s="52">
        <f t="shared" si="27"/>
        <v>0.285</v>
      </c>
      <c r="AD205" s="52">
        <f t="shared" si="28"/>
        <v>0.285</v>
      </c>
      <c r="AE205" s="93"/>
      <c r="AF205" s="93"/>
      <c r="AG205" s="93"/>
      <c r="AH205" s="93"/>
      <c r="AI205" s="93"/>
      <c r="AJ205" s="93"/>
      <c r="AK205" s="93"/>
      <c r="AL205" s="93"/>
    </row>
    <row r="206" spans="1:38" ht="18" customHeight="1">
      <c r="A206" s="230"/>
      <c r="B206" s="5" t="s">
        <v>463</v>
      </c>
      <c r="C206" s="19"/>
      <c r="D206" s="15"/>
      <c r="E206" s="37">
        <f>'[1]Прил 5 Расчет стоим 1 чел.часа '!$C$30</f>
        <v>12450000</v>
      </c>
      <c r="F206" s="55">
        <f>E206/H5/12</f>
        <v>0.249</v>
      </c>
      <c r="G206" s="52">
        <f t="shared" si="5"/>
        <v>0.249</v>
      </c>
      <c r="H206" s="52">
        <f t="shared" si="6"/>
        <v>0.249</v>
      </c>
      <c r="I206" s="52">
        <f t="shared" si="7"/>
        <v>0.249</v>
      </c>
      <c r="J206" s="52">
        <f t="shared" si="8"/>
        <v>0.249</v>
      </c>
      <c r="K206" s="52">
        <f t="shared" si="9"/>
        <v>0.249</v>
      </c>
      <c r="L206" s="52">
        <f t="shared" si="10"/>
        <v>0.249</v>
      </c>
      <c r="M206" s="52">
        <f t="shared" si="11"/>
        <v>0.249</v>
      </c>
      <c r="N206" s="52">
        <f t="shared" si="12"/>
        <v>0.249</v>
      </c>
      <c r="O206" s="52">
        <f t="shared" si="13"/>
        <v>0.249</v>
      </c>
      <c r="P206" s="52">
        <f t="shared" si="14"/>
        <v>0.249</v>
      </c>
      <c r="Q206" s="52">
        <f t="shared" si="15"/>
        <v>0.249</v>
      </c>
      <c r="R206" s="52">
        <f t="shared" si="16"/>
        <v>0.249</v>
      </c>
      <c r="S206" s="52">
        <f t="shared" si="17"/>
        <v>0.249</v>
      </c>
      <c r="T206" s="52">
        <f t="shared" si="18"/>
        <v>0.249</v>
      </c>
      <c r="U206" s="52">
        <f t="shared" si="19"/>
        <v>0.249</v>
      </c>
      <c r="V206" s="52">
        <f t="shared" si="20"/>
        <v>0.249</v>
      </c>
      <c r="W206" s="52">
        <f t="shared" si="21"/>
        <v>0.249</v>
      </c>
      <c r="X206" s="52">
        <f t="shared" si="22"/>
        <v>0.249</v>
      </c>
      <c r="Y206" s="52">
        <f t="shared" si="23"/>
        <v>0.249</v>
      </c>
      <c r="Z206" s="52">
        <f t="shared" si="24"/>
        <v>0.249</v>
      </c>
      <c r="AA206" s="52">
        <f t="shared" si="25"/>
        <v>0.249</v>
      </c>
      <c r="AB206" s="52">
        <f t="shared" si="26"/>
        <v>0.249</v>
      </c>
      <c r="AC206" s="52">
        <f t="shared" si="27"/>
        <v>0.249</v>
      </c>
      <c r="AD206" s="52">
        <f t="shared" si="28"/>
        <v>0.249</v>
      </c>
      <c r="AE206" s="93"/>
      <c r="AF206" s="93"/>
      <c r="AG206" s="93"/>
      <c r="AH206" s="93"/>
      <c r="AI206" s="93"/>
      <c r="AJ206" s="93"/>
      <c r="AK206" s="93"/>
      <c r="AL206" s="93"/>
    </row>
    <row r="207" spans="1:38" ht="18.75">
      <c r="A207" s="23" t="s">
        <v>435</v>
      </c>
      <c r="B207" s="23"/>
      <c r="C207" s="24"/>
      <c r="D207" s="25">
        <f>SUM(D8:D206)</f>
        <v>3631553</v>
      </c>
      <c r="E207" s="25">
        <f>SUM(E8:E206)</f>
        <v>1115126997</v>
      </c>
      <c r="F207" s="58">
        <f>E207/H5/12</f>
        <v>22.32</v>
      </c>
      <c r="G207" s="59">
        <f aca="true" t="shared" si="29" ref="G207:AD207">SUM(G8:G206)</f>
        <v>21.74</v>
      </c>
      <c r="H207" s="59">
        <f t="shared" si="29"/>
        <v>20.43</v>
      </c>
      <c r="I207" s="59">
        <f t="shared" si="29"/>
        <v>19.02</v>
      </c>
      <c r="J207" s="59">
        <f t="shared" si="29"/>
        <v>19.46</v>
      </c>
      <c r="K207" s="59">
        <f t="shared" si="29"/>
        <v>22.55</v>
      </c>
      <c r="L207" s="59">
        <f t="shared" si="29"/>
        <v>23.3</v>
      </c>
      <c r="M207" s="59">
        <f t="shared" si="29"/>
        <v>23.18</v>
      </c>
      <c r="N207" s="59">
        <f t="shared" si="29"/>
        <v>23.62</v>
      </c>
      <c r="O207" s="59">
        <f t="shared" si="29"/>
        <v>19.99</v>
      </c>
      <c r="P207" s="59">
        <f t="shared" si="29"/>
        <v>20.43</v>
      </c>
      <c r="Q207" s="59">
        <f t="shared" si="29"/>
        <v>22.31</v>
      </c>
      <c r="R207" s="59">
        <f t="shared" si="29"/>
        <v>22.75</v>
      </c>
      <c r="S207" s="59">
        <f t="shared" si="29"/>
        <v>25.5</v>
      </c>
      <c r="T207" s="59">
        <f t="shared" si="29"/>
        <v>25.94</v>
      </c>
      <c r="U207" s="59">
        <f t="shared" si="29"/>
        <v>24.1</v>
      </c>
      <c r="V207" s="59">
        <f t="shared" si="29"/>
        <v>24.54</v>
      </c>
      <c r="W207" s="59">
        <f t="shared" si="29"/>
        <v>26.42</v>
      </c>
      <c r="X207" s="59">
        <f t="shared" si="29"/>
        <v>26.86</v>
      </c>
      <c r="Y207" s="59">
        <f t="shared" si="29"/>
        <v>29.07</v>
      </c>
      <c r="Z207" s="59">
        <f t="shared" si="29"/>
        <v>29.51</v>
      </c>
      <c r="AA207" s="59">
        <f t="shared" si="29"/>
        <v>25.88</v>
      </c>
      <c r="AB207" s="59">
        <f t="shared" si="29"/>
        <v>26.32</v>
      </c>
      <c r="AC207" s="59">
        <f t="shared" si="29"/>
        <v>29.07</v>
      </c>
      <c r="AD207" s="59">
        <f t="shared" si="29"/>
        <v>29.51</v>
      </c>
      <c r="AE207" s="93"/>
      <c r="AF207" s="93"/>
      <c r="AG207" s="93"/>
      <c r="AH207" s="93"/>
      <c r="AI207" s="93"/>
      <c r="AJ207" s="93"/>
      <c r="AK207" s="93"/>
      <c r="AL207" s="93"/>
    </row>
    <row r="208" spans="1:30" ht="18.75">
      <c r="A208" s="1"/>
      <c r="B208" s="1"/>
      <c r="C208" s="47"/>
      <c r="D208" s="1"/>
      <c r="E208" s="21"/>
      <c r="F208" s="60"/>
      <c r="G208" s="61">
        <v>18.03</v>
      </c>
      <c r="H208" s="61">
        <v>18.45</v>
      </c>
      <c r="I208" s="61">
        <v>15.97</v>
      </c>
      <c r="J208" s="61">
        <v>16.39</v>
      </c>
      <c r="K208" s="61">
        <v>15.97</v>
      </c>
      <c r="L208" s="61">
        <v>16.39</v>
      </c>
      <c r="M208" s="61">
        <v>18.06</v>
      </c>
      <c r="N208" s="61">
        <v>18.48</v>
      </c>
      <c r="O208" s="61">
        <v>18.67</v>
      </c>
      <c r="P208" s="61">
        <v>19.09</v>
      </c>
      <c r="Q208" s="62">
        <v>19.7</v>
      </c>
      <c r="R208" s="61">
        <v>20.12</v>
      </c>
      <c r="S208" s="62">
        <v>19.8</v>
      </c>
      <c r="T208" s="61">
        <v>20.22</v>
      </c>
      <c r="U208" s="61">
        <v>19.78</v>
      </c>
      <c r="V208" s="61">
        <v>20.2</v>
      </c>
      <c r="W208" s="61">
        <v>21.6</v>
      </c>
      <c r="X208" s="61">
        <v>22.02</v>
      </c>
      <c r="Y208" s="61">
        <v>21.96</v>
      </c>
      <c r="Z208" s="61">
        <v>22.38</v>
      </c>
      <c r="AA208" s="61">
        <v>22.06</v>
      </c>
      <c r="AB208" s="61">
        <v>22.48</v>
      </c>
      <c r="AC208" s="61">
        <v>22.42</v>
      </c>
      <c r="AD208" s="61">
        <v>22.84</v>
      </c>
    </row>
    <row r="209" spans="4:30" ht="18.75">
      <c r="D209" t="s">
        <v>466</v>
      </c>
      <c r="E209" s="36">
        <f>-F209*4162790*12</f>
        <v>0</v>
      </c>
      <c r="F209" s="63"/>
      <c r="G209" s="64">
        <f>G207/G208</f>
        <v>1.21</v>
      </c>
      <c r="H209" s="64">
        <f aca="true" t="shared" si="30" ref="H209:AD209">H207/H208</f>
        <v>1.11</v>
      </c>
      <c r="I209" s="64">
        <f>I207/I208</f>
        <v>1.19</v>
      </c>
      <c r="J209" s="64">
        <f>J207/J208</f>
        <v>1.19</v>
      </c>
      <c r="K209" s="64">
        <f t="shared" si="30"/>
        <v>1.41</v>
      </c>
      <c r="L209" s="64">
        <f t="shared" si="30"/>
        <v>1.42</v>
      </c>
      <c r="M209" s="64">
        <f t="shared" si="30"/>
        <v>1.28</v>
      </c>
      <c r="N209" s="64">
        <f t="shared" si="30"/>
        <v>1.28</v>
      </c>
      <c r="O209" s="64">
        <f t="shared" si="30"/>
        <v>1.07</v>
      </c>
      <c r="P209" s="64">
        <f t="shared" si="30"/>
        <v>1.07</v>
      </c>
      <c r="Q209" s="64">
        <f t="shared" si="30"/>
        <v>1.13</v>
      </c>
      <c r="R209" s="64">
        <f t="shared" si="30"/>
        <v>1.13</v>
      </c>
      <c r="S209" s="64">
        <f t="shared" si="30"/>
        <v>1.29</v>
      </c>
      <c r="T209" s="64">
        <f t="shared" si="30"/>
        <v>1.28</v>
      </c>
      <c r="U209" s="64">
        <f t="shared" si="30"/>
        <v>1.22</v>
      </c>
      <c r="V209" s="64">
        <f t="shared" si="30"/>
        <v>1.21</v>
      </c>
      <c r="W209" s="64">
        <f t="shared" si="30"/>
        <v>1.22</v>
      </c>
      <c r="X209" s="64">
        <f t="shared" si="30"/>
        <v>1.22</v>
      </c>
      <c r="Y209" s="64">
        <f t="shared" si="30"/>
        <v>1.32</v>
      </c>
      <c r="Z209" s="64">
        <f t="shared" si="30"/>
        <v>1.32</v>
      </c>
      <c r="AA209" s="64">
        <f t="shared" si="30"/>
        <v>1.17</v>
      </c>
      <c r="AB209" s="64">
        <f t="shared" si="30"/>
        <v>1.17</v>
      </c>
      <c r="AC209" s="64">
        <f t="shared" si="30"/>
        <v>1.3</v>
      </c>
      <c r="AD209" s="64">
        <f t="shared" si="30"/>
        <v>1.29</v>
      </c>
    </row>
    <row r="210" spans="1:6" ht="15">
      <c r="A210" t="s">
        <v>40</v>
      </c>
      <c r="C210" t="s">
        <v>427</v>
      </c>
      <c r="D210" s="33">
        <f>D22+D91+D153+D176+D179+D189</f>
        <v>2020458</v>
      </c>
      <c r="E210" s="33">
        <f>E22+E91+E153+E176+E179+E189</f>
        <v>493900959</v>
      </c>
      <c r="F210" s="35">
        <f>F22+F91+F153+F176+F179+F189</f>
        <v>9.886</v>
      </c>
    </row>
    <row r="211" spans="3:30" ht="15">
      <c r="C211" t="s">
        <v>426</v>
      </c>
      <c r="D211" s="33">
        <f>D205+D204+D200+D199+D152+D134+D129+D112+D108+D102+D90+D85+D84+D72+D65+D51+D47+D40+D30+D23+D18+D8</f>
        <v>1379329</v>
      </c>
      <c r="E211" s="33">
        <f>E205+E204+E200+E199+E152+E134+E129+E112+E108+E102+E90+E85+E84+E72+E65+E51+E47+E40+E30+E23+E18+E8</f>
        <v>430764448</v>
      </c>
      <c r="F211" s="33">
        <f>F205+F204+F200+F199+F152+F134+F129+F112+F108+F102+F90+F85+F84+F72+F65+F51+F47+F40+F30+F23+F18+F8</f>
        <v>9</v>
      </c>
      <c r="AD211" s="34">
        <f>AD206+AD205+AD204+AD203+AD202+AD201+AD200+AD199+AD198+AD197+AD189+AD179+AD153+AD152+AD151+AD149+AD148+AD145+AD134+AD133+AD132+AD129+AD112+AD108+AD102+AD101+AD91+AD90+AD85+AD84+AD72+AD65+AD51+AD40+AD30+AD23+AD22+AD18+AD8</f>
        <v>26.25</v>
      </c>
    </row>
    <row r="212" spans="3:6" ht="15">
      <c r="C212" t="s">
        <v>428</v>
      </c>
      <c r="D212" s="33">
        <f>D101+D148</f>
        <v>169582</v>
      </c>
      <c r="E212" s="33">
        <f>E101+E148</f>
        <v>39502431</v>
      </c>
      <c r="F212" s="35">
        <f>F101+F148</f>
        <v>0.791</v>
      </c>
    </row>
    <row r="213" spans="4:6" ht="15">
      <c r="D213" s="33">
        <f>SUM(D210:D212)</f>
        <v>3569369</v>
      </c>
      <c r="E213" s="33">
        <f>SUM(E210:E212)</f>
        <v>964167838</v>
      </c>
      <c r="F213" s="34">
        <f>SUM(F210:F212)</f>
        <v>19.68</v>
      </c>
    </row>
    <row r="214" spans="3:6" ht="15">
      <c r="C214" t="s">
        <v>465</v>
      </c>
      <c r="E214" s="39">
        <f>E132+E145+E149+E151+E197+E198+E201+E202+E203+E206</f>
        <v>131539096</v>
      </c>
      <c r="F214" s="30">
        <f>F132+F145+F149+F151+F197+F198+F201+F202+F203+F206</f>
        <v>2.633</v>
      </c>
    </row>
    <row r="215" spans="5:6" ht="15">
      <c r="E215" s="38">
        <f>E213+E214</f>
        <v>1095706934</v>
      </c>
      <c r="F215" s="35">
        <f>F214+F213</f>
        <v>22.313</v>
      </c>
    </row>
    <row r="216" spans="3:6" ht="15">
      <c r="C216" t="s">
        <v>467</v>
      </c>
      <c r="D216" s="33">
        <f>D211-1441513</f>
        <v>-62184</v>
      </c>
      <c r="E216" s="41">
        <f>D216*'[1]Прил 5 Расчет стоим 1 чел.часа '!$C$14</f>
        <v>-19420063.2</v>
      </c>
      <c r="F216" s="30">
        <f>E216/H5/12</f>
        <v>-0.389</v>
      </c>
    </row>
    <row r="219" spans="4:5" ht="15">
      <c r="D219" s="41">
        <f>D210*'[1]Прил 5 Расчет стоим 1 чел.часа '!$B$14</f>
        <v>493900958.1</v>
      </c>
      <c r="E219" s="33"/>
    </row>
    <row r="220" ht="15">
      <c r="E220" s="33"/>
    </row>
  </sheetData>
  <sheetProtection/>
  <mergeCells count="699">
    <mergeCell ref="AK189:AK192"/>
    <mergeCell ref="AL189:AL192"/>
    <mergeCell ref="AK153:AK157"/>
    <mergeCell ref="AL153:AL157"/>
    <mergeCell ref="AK176:AK177"/>
    <mergeCell ref="AL176:AL177"/>
    <mergeCell ref="AK179:AK188"/>
    <mergeCell ref="AL179:AL188"/>
    <mergeCell ref="AK149:AK150"/>
    <mergeCell ref="AL149:AL150"/>
    <mergeCell ref="AK91:AK93"/>
    <mergeCell ref="AL91:AL93"/>
    <mergeCell ref="AK108:AK109"/>
    <mergeCell ref="AL108:AL109"/>
    <mergeCell ref="AK112:AK113"/>
    <mergeCell ref="AL112:AL113"/>
    <mergeCell ref="AK129:AK130"/>
    <mergeCell ref="AL129:AL130"/>
    <mergeCell ref="AI189:AI192"/>
    <mergeCell ref="AJ189:AJ192"/>
    <mergeCell ref="AI153:AI157"/>
    <mergeCell ref="AJ153:AJ157"/>
    <mergeCell ref="AI176:AI177"/>
    <mergeCell ref="AJ176:AJ177"/>
    <mergeCell ref="AI179:AI188"/>
    <mergeCell ref="AJ179:AJ188"/>
    <mergeCell ref="AK8:AK11"/>
    <mergeCell ref="AL8:AL11"/>
    <mergeCell ref="AK18:AK20"/>
    <mergeCell ref="AL18:AL20"/>
    <mergeCell ref="AK85:AK88"/>
    <mergeCell ref="AL85:AL88"/>
    <mergeCell ref="AK51:AK52"/>
    <mergeCell ref="AL51:AL52"/>
    <mergeCell ref="AK72:AK73"/>
    <mergeCell ref="AL72:AL73"/>
    <mergeCell ref="AI129:AI130"/>
    <mergeCell ref="AJ129:AJ130"/>
    <mergeCell ref="AI145:AI147"/>
    <mergeCell ref="AJ145:AJ147"/>
    <mergeCell ref="AK23:AK24"/>
    <mergeCell ref="AL23:AL24"/>
    <mergeCell ref="AK30:AK31"/>
    <mergeCell ref="AL30:AL31"/>
    <mergeCell ref="AK145:AK147"/>
    <mergeCell ref="AL145:AL147"/>
    <mergeCell ref="AI72:AI73"/>
    <mergeCell ref="AJ72:AJ73"/>
    <mergeCell ref="AI149:AI150"/>
    <mergeCell ref="AJ149:AJ150"/>
    <mergeCell ref="AI91:AI93"/>
    <mergeCell ref="AJ91:AJ93"/>
    <mergeCell ref="AI108:AI109"/>
    <mergeCell ref="AJ108:AJ109"/>
    <mergeCell ref="AI112:AI113"/>
    <mergeCell ref="AJ112:AJ113"/>
    <mergeCell ref="AG189:AG192"/>
    <mergeCell ref="AH189:AH192"/>
    <mergeCell ref="AG153:AG157"/>
    <mergeCell ref="AH153:AH157"/>
    <mergeCell ref="AG176:AG177"/>
    <mergeCell ref="AH176:AH177"/>
    <mergeCell ref="AG179:AG188"/>
    <mergeCell ref="AH179:AH188"/>
    <mergeCell ref="AI51:AI52"/>
    <mergeCell ref="AJ51:AJ52"/>
    <mergeCell ref="AI8:AI11"/>
    <mergeCell ref="AJ8:AJ11"/>
    <mergeCell ref="AI18:AI20"/>
    <mergeCell ref="AJ18:AJ20"/>
    <mergeCell ref="AG129:AG130"/>
    <mergeCell ref="AH129:AH130"/>
    <mergeCell ref="AG145:AG147"/>
    <mergeCell ref="AH145:AH147"/>
    <mergeCell ref="AI23:AI24"/>
    <mergeCell ref="AJ23:AJ24"/>
    <mergeCell ref="AI30:AI31"/>
    <mergeCell ref="AJ30:AJ31"/>
    <mergeCell ref="AI85:AI88"/>
    <mergeCell ref="AJ85:AJ88"/>
    <mergeCell ref="AG72:AG73"/>
    <mergeCell ref="AH72:AH73"/>
    <mergeCell ref="AG149:AG150"/>
    <mergeCell ref="AH149:AH150"/>
    <mergeCell ref="AG91:AG93"/>
    <mergeCell ref="AH91:AH93"/>
    <mergeCell ref="AG108:AG109"/>
    <mergeCell ref="AH108:AH109"/>
    <mergeCell ref="AG112:AG113"/>
    <mergeCell ref="AH112:AH113"/>
    <mergeCell ref="AE30:AE31"/>
    <mergeCell ref="AF30:AF31"/>
    <mergeCell ref="AG8:AG11"/>
    <mergeCell ref="AH8:AH11"/>
    <mergeCell ref="AG18:AG20"/>
    <mergeCell ref="AH18:AH20"/>
    <mergeCell ref="AF179:AF188"/>
    <mergeCell ref="AG23:AG24"/>
    <mergeCell ref="AH23:AH24"/>
    <mergeCell ref="AG30:AG31"/>
    <mergeCell ref="AH30:AH31"/>
    <mergeCell ref="AG85:AG88"/>
    <mergeCell ref="AH85:AH88"/>
    <mergeCell ref="AF51:AF52"/>
    <mergeCell ref="AG51:AG52"/>
    <mergeCell ref="AH51:AH52"/>
    <mergeCell ref="AF189:AF192"/>
    <mergeCell ref="AE145:AE147"/>
    <mergeCell ref="AF145:AF147"/>
    <mergeCell ref="AE149:AE150"/>
    <mergeCell ref="AF149:AF150"/>
    <mergeCell ref="AE153:AE157"/>
    <mergeCell ref="AF153:AF157"/>
    <mergeCell ref="AE176:AE177"/>
    <mergeCell ref="AF176:AF177"/>
    <mergeCell ref="AE179:AE188"/>
    <mergeCell ref="AC189:AC192"/>
    <mergeCell ref="AE85:AE88"/>
    <mergeCell ref="AF85:AF88"/>
    <mergeCell ref="AE91:AE93"/>
    <mergeCell ref="AF91:AF93"/>
    <mergeCell ref="AE108:AE109"/>
    <mergeCell ref="AF108:AF109"/>
    <mergeCell ref="AE112:AE113"/>
    <mergeCell ref="AF112:AF113"/>
    <mergeCell ref="AE189:AE192"/>
    <mergeCell ref="AF72:AF73"/>
    <mergeCell ref="A197:A198"/>
    <mergeCell ref="A202:A206"/>
    <mergeCell ref="AE8:AE11"/>
    <mergeCell ref="AE18:AE20"/>
    <mergeCell ref="AE51:AE52"/>
    <mergeCell ref="Y189:Y192"/>
    <mergeCell ref="Z189:Z192"/>
    <mergeCell ref="AA189:AA192"/>
    <mergeCell ref="AB189:AB192"/>
    <mergeCell ref="X189:X192"/>
    <mergeCell ref="Q189:Q192"/>
    <mergeCell ref="R189:R192"/>
    <mergeCell ref="AF8:AF11"/>
    <mergeCell ref="AF18:AF20"/>
    <mergeCell ref="AE23:AE24"/>
    <mergeCell ref="AF23:AF24"/>
    <mergeCell ref="AE129:AE130"/>
    <mergeCell ref="AF129:AF130"/>
    <mergeCell ref="AE72:AE73"/>
    <mergeCell ref="G189:G196"/>
    <mergeCell ref="H189:H196"/>
    <mergeCell ref="I189:I192"/>
    <mergeCell ref="J189:J192"/>
    <mergeCell ref="AD189:AD192"/>
    <mergeCell ref="S189:S192"/>
    <mergeCell ref="T189:T192"/>
    <mergeCell ref="U189:U192"/>
    <mergeCell ref="V189:V192"/>
    <mergeCell ref="W189:W192"/>
    <mergeCell ref="S179:S188"/>
    <mergeCell ref="P189:P192"/>
    <mergeCell ref="K189:K196"/>
    <mergeCell ref="L189:L196"/>
    <mergeCell ref="M189:M192"/>
    <mergeCell ref="N189:N192"/>
    <mergeCell ref="P179:P188"/>
    <mergeCell ref="Q179:Q188"/>
    <mergeCell ref="U179:U188"/>
    <mergeCell ref="V179:V188"/>
    <mergeCell ref="O189:O192"/>
    <mergeCell ref="Z179:Z188"/>
    <mergeCell ref="AA179:AA188"/>
    <mergeCell ref="AB179:AB188"/>
    <mergeCell ref="W179:W188"/>
    <mergeCell ref="X179:X188"/>
    <mergeCell ref="Y179:Y188"/>
    <mergeCell ref="R179:R188"/>
    <mergeCell ref="AC179:AC188"/>
    <mergeCell ref="AD179:AD188"/>
    <mergeCell ref="A189:A196"/>
    <mergeCell ref="C189:C196"/>
    <mergeCell ref="D189:D196"/>
    <mergeCell ref="E189:E196"/>
    <mergeCell ref="F189:F196"/>
    <mergeCell ref="T179:T188"/>
    <mergeCell ref="H179:H188"/>
    <mergeCell ref="I179:I188"/>
    <mergeCell ref="J179:J188"/>
    <mergeCell ref="K179:K188"/>
    <mergeCell ref="N179:N188"/>
    <mergeCell ref="O179:O188"/>
    <mergeCell ref="U176:U178"/>
    <mergeCell ref="V176:V178"/>
    <mergeCell ref="L179:L188"/>
    <mergeCell ref="M179:M188"/>
    <mergeCell ref="S176:S178"/>
    <mergeCell ref="T176:T178"/>
    <mergeCell ref="AA176:AA178"/>
    <mergeCell ref="AB176:AB178"/>
    <mergeCell ref="W176:W178"/>
    <mergeCell ref="X176:X178"/>
    <mergeCell ref="Y176:Y178"/>
    <mergeCell ref="Z176:Z178"/>
    <mergeCell ref="AC176:AC178"/>
    <mergeCell ref="AD176:AD178"/>
    <mergeCell ref="A179:A188"/>
    <mergeCell ref="C179:C188"/>
    <mergeCell ref="D179:D188"/>
    <mergeCell ref="E179:E188"/>
    <mergeCell ref="F179:F188"/>
    <mergeCell ref="G179:G188"/>
    <mergeCell ref="I176:I177"/>
    <mergeCell ref="J176:J177"/>
    <mergeCell ref="K176:K178"/>
    <mergeCell ref="L176:L178"/>
    <mergeCell ref="Q176:Q178"/>
    <mergeCell ref="R176:R178"/>
    <mergeCell ref="O176:O178"/>
    <mergeCell ref="P176:P178"/>
    <mergeCell ref="M176:M178"/>
    <mergeCell ref="N176:N178"/>
    <mergeCell ref="I153:I157"/>
    <mergeCell ref="J153:J157"/>
    <mergeCell ref="AA153:AA175"/>
    <mergeCell ref="AB153:AB175"/>
    <mergeCell ref="W153:W175"/>
    <mergeCell ref="X153:X175"/>
    <mergeCell ref="Y153:Y175"/>
    <mergeCell ref="Z153:Z175"/>
    <mergeCell ref="C176:C178"/>
    <mergeCell ref="D176:D178"/>
    <mergeCell ref="E176:E178"/>
    <mergeCell ref="F176:F178"/>
    <mergeCell ref="G176:G178"/>
    <mergeCell ref="H176:H178"/>
    <mergeCell ref="K153:K175"/>
    <mergeCell ref="L153:L175"/>
    <mergeCell ref="AC153:AC175"/>
    <mergeCell ref="AD153:AD175"/>
    <mergeCell ref="U153:U175"/>
    <mergeCell ref="V153:V175"/>
    <mergeCell ref="O153:O175"/>
    <mergeCell ref="P153:P175"/>
    <mergeCell ref="AB149:AB150"/>
    <mergeCell ref="AC149:AC150"/>
    <mergeCell ref="X149:X150"/>
    <mergeCell ref="Y149:Y150"/>
    <mergeCell ref="Z149:Z150"/>
    <mergeCell ref="AA149:AA150"/>
    <mergeCell ref="V149:V150"/>
    <mergeCell ref="W149:W150"/>
    <mergeCell ref="M153:M175"/>
    <mergeCell ref="N153:N175"/>
    <mergeCell ref="P149:P150"/>
    <mergeCell ref="Q149:Q150"/>
    <mergeCell ref="Q153:Q175"/>
    <mergeCell ref="R153:R175"/>
    <mergeCell ref="S153:S175"/>
    <mergeCell ref="T153:T175"/>
    <mergeCell ref="T149:T150"/>
    <mergeCell ref="U149:U150"/>
    <mergeCell ref="AD149:AD150"/>
    <mergeCell ref="A153:A178"/>
    <mergeCell ref="C153:C175"/>
    <mergeCell ref="D153:D175"/>
    <mergeCell ref="E153:E175"/>
    <mergeCell ref="F153:F175"/>
    <mergeCell ref="G153:G175"/>
    <mergeCell ref="H153:H175"/>
    <mergeCell ref="L149:L150"/>
    <mergeCell ref="M149:M150"/>
    <mergeCell ref="R149:R150"/>
    <mergeCell ref="S149:S150"/>
    <mergeCell ref="N149:N150"/>
    <mergeCell ref="O149:O150"/>
    <mergeCell ref="F149:F150"/>
    <mergeCell ref="G149:G150"/>
    <mergeCell ref="H149:H150"/>
    <mergeCell ref="K149:K150"/>
    <mergeCell ref="A148:A152"/>
    <mergeCell ref="C149:C150"/>
    <mergeCell ref="D149:D150"/>
    <mergeCell ref="E149:E150"/>
    <mergeCell ref="W145:W147"/>
    <mergeCell ref="X145:X147"/>
    <mergeCell ref="Y145:Y147"/>
    <mergeCell ref="Z145:Z147"/>
    <mergeCell ref="AA145:AA147"/>
    <mergeCell ref="AB145:AB147"/>
    <mergeCell ref="M145:M147"/>
    <mergeCell ref="N145:N147"/>
    <mergeCell ref="O145:O147"/>
    <mergeCell ref="P145:P147"/>
    <mergeCell ref="AC145:AC147"/>
    <mergeCell ref="AD145:AD147"/>
    <mergeCell ref="S145:S147"/>
    <mergeCell ref="T145:T147"/>
    <mergeCell ref="U145:U147"/>
    <mergeCell ref="V145:V147"/>
    <mergeCell ref="D134:D144"/>
    <mergeCell ref="E134:E144"/>
    <mergeCell ref="Q145:Q147"/>
    <mergeCell ref="R145:R147"/>
    <mergeCell ref="G145:G147"/>
    <mergeCell ref="H145:H147"/>
    <mergeCell ref="I145:I147"/>
    <mergeCell ref="J145:J147"/>
    <mergeCell ref="K145:K147"/>
    <mergeCell ref="L145:L147"/>
    <mergeCell ref="AB129:AB131"/>
    <mergeCell ref="AC129:AC131"/>
    <mergeCell ref="F134:F144"/>
    <mergeCell ref="A145:A147"/>
    <mergeCell ref="C145:C147"/>
    <mergeCell ref="D145:D147"/>
    <mergeCell ref="E145:E147"/>
    <mergeCell ref="F145:F147"/>
    <mergeCell ref="A134:A144"/>
    <mergeCell ref="C134:C144"/>
    <mergeCell ref="AD129:AD131"/>
    <mergeCell ref="B132:B133"/>
    <mergeCell ref="T129:T131"/>
    <mergeCell ref="U129:U131"/>
    <mergeCell ref="V129:V131"/>
    <mergeCell ref="W129:W131"/>
    <mergeCell ref="X129:X131"/>
    <mergeCell ref="Y129:Y131"/>
    <mergeCell ref="Z129:Z131"/>
    <mergeCell ref="AA129:AA131"/>
    <mergeCell ref="N129:N131"/>
    <mergeCell ref="O129:O131"/>
    <mergeCell ref="L129:L131"/>
    <mergeCell ref="M129:M131"/>
    <mergeCell ref="R129:R131"/>
    <mergeCell ref="S129:S131"/>
    <mergeCell ref="A129:A133"/>
    <mergeCell ref="C129:C131"/>
    <mergeCell ref="D129:D131"/>
    <mergeCell ref="E129:E131"/>
    <mergeCell ref="J129:J130"/>
    <mergeCell ref="K129:K131"/>
    <mergeCell ref="Y112:Y113"/>
    <mergeCell ref="Z112:Z113"/>
    <mergeCell ref="AA112:AA113"/>
    <mergeCell ref="AB112:AB113"/>
    <mergeCell ref="F129:F131"/>
    <mergeCell ref="G129:G131"/>
    <mergeCell ref="H129:H131"/>
    <mergeCell ref="I129:I130"/>
    <mergeCell ref="P129:P131"/>
    <mergeCell ref="Q129:Q131"/>
    <mergeCell ref="O112:O113"/>
    <mergeCell ref="P112:P113"/>
    <mergeCell ref="AC112:AC113"/>
    <mergeCell ref="AD112:AD113"/>
    <mergeCell ref="S112:S113"/>
    <mergeCell ref="T112:T113"/>
    <mergeCell ref="U112:U113"/>
    <mergeCell ref="V112:V113"/>
    <mergeCell ref="W112:W113"/>
    <mergeCell ref="X112:X113"/>
    <mergeCell ref="Q112:Q113"/>
    <mergeCell ref="R112:R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V108:V109"/>
    <mergeCell ref="W108:W109"/>
    <mergeCell ref="Z108:Z109"/>
    <mergeCell ref="AA108:AA109"/>
    <mergeCell ref="AB108:AB109"/>
    <mergeCell ref="AC108:AC109"/>
    <mergeCell ref="R108:R109"/>
    <mergeCell ref="S108:S109"/>
    <mergeCell ref="AD108:AD109"/>
    <mergeCell ref="A112:A128"/>
    <mergeCell ref="C112:C128"/>
    <mergeCell ref="D112:D128"/>
    <mergeCell ref="E112:E128"/>
    <mergeCell ref="F112:F128"/>
    <mergeCell ref="T108:T109"/>
    <mergeCell ref="U108:U109"/>
    <mergeCell ref="H108:H109"/>
    <mergeCell ref="I108:I109"/>
    <mergeCell ref="J108:J109"/>
    <mergeCell ref="K108:K109"/>
    <mergeCell ref="X108:X109"/>
    <mergeCell ref="Y108:Y109"/>
    <mergeCell ref="N108:N109"/>
    <mergeCell ref="O108:O109"/>
    <mergeCell ref="P108:P109"/>
    <mergeCell ref="Q108:Q109"/>
    <mergeCell ref="AB91:AB93"/>
    <mergeCell ref="AC91:AC93"/>
    <mergeCell ref="L108:L109"/>
    <mergeCell ref="M108:M109"/>
    <mergeCell ref="A108:A111"/>
    <mergeCell ref="C108:C111"/>
    <mergeCell ref="D108:D111"/>
    <mergeCell ref="E108:E111"/>
    <mergeCell ref="F108:F111"/>
    <mergeCell ref="G108:G109"/>
    <mergeCell ref="AD91:AD93"/>
    <mergeCell ref="A101:A107"/>
    <mergeCell ref="C102:C107"/>
    <mergeCell ref="D102:D107"/>
    <mergeCell ref="E102:E107"/>
    <mergeCell ref="F102:F107"/>
    <mergeCell ref="T91:T93"/>
    <mergeCell ref="U91:U93"/>
    <mergeCell ref="V91:V93"/>
    <mergeCell ref="W91:W93"/>
    <mergeCell ref="H91:H93"/>
    <mergeCell ref="I91:I93"/>
    <mergeCell ref="J91:J93"/>
    <mergeCell ref="K91:K93"/>
    <mergeCell ref="X91:X93"/>
    <mergeCell ref="Y91:Y93"/>
    <mergeCell ref="N91:N93"/>
    <mergeCell ref="O91:O93"/>
    <mergeCell ref="P91:P93"/>
    <mergeCell ref="Q91:Q93"/>
    <mergeCell ref="A90:A100"/>
    <mergeCell ref="C91:C100"/>
    <mergeCell ref="D91:D100"/>
    <mergeCell ref="E91:E100"/>
    <mergeCell ref="F91:F100"/>
    <mergeCell ref="G91:G93"/>
    <mergeCell ref="Y85:Y89"/>
    <mergeCell ref="Z85:Z89"/>
    <mergeCell ref="AA85:AA89"/>
    <mergeCell ref="AB85:AB89"/>
    <mergeCell ref="L91:L93"/>
    <mergeCell ref="M91:M93"/>
    <mergeCell ref="R91:R93"/>
    <mergeCell ref="S91:S93"/>
    <mergeCell ref="Z91:Z93"/>
    <mergeCell ref="AA91:AA93"/>
    <mergeCell ref="O85:O89"/>
    <mergeCell ref="P85:P89"/>
    <mergeCell ref="AC85:AC89"/>
    <mergeCell ref="AD85:AD89"/>
    <mergeCell ref="S85:S89"/>
    <mergeCell ref="T85:T89"/>
    <mergeCell ref="U85:U89"/>
    <mergeCell ref="V85:V89"/>
    <mergeCell ref="W85:W89"/>
    <mergeCell ref="X85:X89"/>
    <mergeCell ref="Q85:Q89"/>
    <mergeCell ref="R85:R89"/>
    <mergeCell ref="G85:G89"/>
    <mergeCell ref="H85:H89"/>
    <mergeCell ref="I85:I88"/>
    <mergeCell ref="J85:J88"/>
    <mergeCell ref="K85:K89"/>
    <mergeCell ref="L85:L89"/>
    <mergeCell ref="M85:M89"/>
    <mergeCell ref="N85:N89"/>
    <mergeCell ref="V72:V73"/>
    <mergeCell ref="W72:W73"/>
    <mergeCell ref="Z72:Z73"/>
    <mergeCell ref="AA72:AA73"/>
    <mergeCell ref="AB72:AB73"/>
    <mergeCell ref="AC72:AC73"/>
    <mergeCell ref="R72:R73"/>
    <mergeCell ref="S72:S73"/>
    <mergeCell ref="AD72:AD73"/>
    <mergeCell ref="A85:A89"/>
    <mergeCell ref="C85:C89"/>
    <mergeCell ref="D85:D89"/>
    <mergeCell ref="E85:E89"/>
    <mergeCell ref="F85:F89"/>
    <mergeCell ref="T72:T73"/>
    <mergeCell ref="U72:U73"/>
    <mergeCell ref="H72:H76"/>
    <mergeCell ref="I72:I73"/>
    <mergeCell ref="J72:J73"/>
    <mergeCell ref="K72:K76"/>
    <mergeCell ref="X72:X73"/>
    <mergeCell ref="Y72:Y73"/>
    <mergeCell ref="N72:N73"/>
    <mergeCell ref="O72:O73"/>
    <mergeCell ref="P72:P73"/>
    <mergeCell ref="Q72:Q73"/>
    <mergeCell ref="AC51:AC52"/>
    <mergeCell ref="AD51:AD52"/>
    <mergeCell ref="L72:L76"/>
    <mergeCell ref="M72:M73"/>
    <mergeCell ref="A72:A83"/>
    <mergeCell ref="C72:C83"/>
    <mergeCell ref="D72:D83"/>
    <mergeCell ref="E72:E83"/>
    <mergeCell ref="F72:F83"/>
    <mergeCell ref="G72:G83"/>
    <mergeCell ref="A65:A70"/>
    <mergeCell ref="C65:C70"/>
    <mergeCell ref="D65:D70"/>
    <mergeCell ref="E65:E70"/>
    <mergeCell ref="AA51:AA52"/>
    <mergeCell ref="AB51:AB52"/>
    <mergeCell ref="F65:F70"/>
    <mergeCell ref="U51:U52"/>
    <mergeCell ref="V51:V52"/>
    <mergeCell ref="W51:W52"/>
    <mergeCell ref="I51:I52"/>
    <mergeCell ref="J51:J52"/>
    <mergeCell ref="K51:K52"/>
    <mergeCell ref="L51:L52"/>
    <mergeCell ref="M51:M52"/>
    <mergeCell ref="N51:N52"/>
    <mergeCell ref="Z51:Z52"/>
    <mergeCell ref="O51:O52"/>
    <mergeCell ref="P51:P52"/>
    <mergeCell ref="Q51:Q52"/>
    <mergeCell ref="R51:R52"/>
    <mergeCell ref="S51:S52"/>
    <mergeCell ref="T51:T52"/>
    <mergeCell ref="AD47:AD48"/>
    <mergeCell ref="A51:A64"/>
    <mergeCell ref="C51:C64"/>
    <mergeCell ref="D51:D64"/>
    <mergeCell ref="E51:E64"/>
    <mergeCell ref="F51:F64"/>
    <mergeCell ref="G51:G64"/>
    <mergeCell ref="H51:H52"/>
    <mergeCell ref="X51:X52"/>
    <mergeCell ref="Y51:Y52"/>
    <mergeCell ref="X47:X48"/>
    <mergeCell ref="Y47:Y48"/>
    <mergeCell ref="AB47:AB48"/>
    <mergeCell ref="AC47:AC48"/>
    <mergeCell ref="Z47:Z48"/>
    <mergeCell ref="AA47:AA48"/>
    <mergeCell ref="V47:V48"/>
    <mergeCell ref="W47:W48"/>
    <mergeCell ref="P47:P48"/>
    <mergeCell ref="Q47:Q48"/>
    <mergeCell ref="R47:R48"/>
    <mergeCell ref="S47:S48"/>
    <mergeCell ref="H47:H50"/>
    <mergeCell ref="K47:K50"/>
    <mergeCell ref="L47:L50"/>
    <mergeCell ref="M47:M48"/>
    <mergeCell ref="T47:T48"/>
    <mergeCell ref="U47:U48"/>
    <mergeCell ref="U40:U41"/>
    <mergeCell ref="V40:V41"/>
    <mergeCell ref="N47:N48"/>
    <mergeCell ref="O47:O48"/>
    <mergeCell ref="AA40:AA41"/>
    <mergeCell ref="AB40:AB41"/>
    <mergeCell ref="W40:W41"/>
    <mergeCell ref="X40:X41"/>
    <mergeCell ref="Y40:Y41"/>
    <mergeCell ref="Z40:Z41"/>
    <mergeCell ref="S40:S41"/>
    <mergeCell ref="T40:T41"/>
    <mergeCell ref="AC40:AC41"/>
    <mergeCell ref="AD40:AD41"/>
    <mergeCell ref="A47:A50"/>
    <mergeCell ref="C47:C50"/>
    <mergeCell ref="D47:D50"/>
    <mergeCell ref="E47:E50"/>
    <mergeCell ref="F47:F50"/>
    <mergeCell ref="G47:G50"/>
    <mergeCell ref="G40:G46"/>
    <mergeCell ref="H40:H46"/>
    <mergeCell ref="K40:K46"/>
    <mergeCell ref="L40:L46"/>
    <mergeCell ref="Q40:Q41"/>
    <mergeCell ref="R40:R41"/>
    <mergeCell ref="O40:O41"/>
    <mergeCell ref="P40:P41"/>
    <mergeCell ref="AD30:AD31"/>
    <mergeCell ref="A40:A46"/>
    <mergeCell ref="C40:C46"/>
    <mergeCell ref="D40:D46"/>
    <mergeCell ref="E40:E46"/>
    <mergeCell ref="F40:F46"/>
    <mergeCell ref="T30:T31"/>
    <mergeCell ref="U30:U31"/>
    <mergeCell ref="M40:M41"/>
    <mergeCell ref="N40:N41"/>
    <mergeCell ref="R30:R31"/>
    <mergeCell ref="S30:S31"/>
    <mergeCell ref="AB30:AB31"/>
    <mergeCell ref="AC30:AC31"/>
    <mergeCell ref="Z30:Z31"/>
    <mergeCell ref="AA30:AA31"/>
    <mergeCell ref="V30:V31"/>
    <mergeCell ref="W30:W31"/>
    <mergeCell ref="X30:X31"/>
    <mergeCell ref="Y30:Y31"/>
    <mergeCell ref="J30:J31"/>
    <mergeCell ref="K30:K39"/>
    <mergeCell ref="P30:P31"/>
    <mergeCell ref="Q30:Q31"/>
    <mergeCell ref="N30:N31"/>
    <mergeCell ref="O30:O31"/>
    <mergeCell ref="L30:L39"/>
    <mergeCell ref="M30:M31"/>
    <mergeCell ref="F30:F39"/>
    <mergeCell ref="G30:G39"/>
    <mergeCell ref="H30:H39"/>
    <mergeCell ref="I30:I31"/>
    <mergeCell ref="A30:A39"/>
    <mergeCell ref="C30:C39"/>
    <mergeCell ref="D30:D39"/>
    <mergeCell ref="E30:E39"/>
    <mergeCell ref="W23:W24"/>
    <mergeCell ref="X23:X24"/>
    <mergeCell ref="Y23:Y24"/>
    <mergeCell ref="Z23:Z24"/>
    <mergeCell ref="AA23:AA24"/>
    <mergeCell ref="AB23:AB24"/>
    <mergeCell ref="M23:M24"/>
    <mergeCell ref="N23:N24"/>
    <mergeCell ref="O23:O24"/>
    <mergeCell ref="P23:P24"/>
    <mergeCell ref="AC23:AC24"/>
    <mergeCell ref="AD23:AD24"/>
    <mergeCell ref="S23:S24"/>
    <mergeCell ref="T23:T24"/>
    <mergeCell ref="U23:U24"/>
    <mergeCell ref="V23:V24"/>
    <mergeCell ref="AB18:AB20"/>
    <mergeCell ref="AC18:AC21"/>
    <mergeCell ref="Q23:Q24"/>
    <mergeCell ref="R23:R24"/>
    <mergeCell ref="G23:G29"/>
    <mergeCell ref="H23:H29"/>
    <mergeCell ref="I23:I24"/>
    <mergeCell ref="J23:J24"/>
    <mergeCell ref="K23:K29"/>
    <mergeCell ref="L23:L29"/>
    <mergeCell ref="AD18:AD20"/>
    <mergeCell ref="A23:A29"/>
    <mergeCell ref="C23:C29"/>
    <mergeCell ref="D23:D29"/>
    <mergeCell ref="E23:E29"/>
    <mergeCell ref="F23:F29"/>
    <mergeCell ref="T18:T20"/>
    <mergeCell ref="U18:U20"/>
    <mergeCell ref="V18:V20"/>
    <mergeCell ref="W18:W20"/>
    <mergeCell ref="H18:H21"/>
    <mergeCell ref="I18:I20"/>
    <mergeCell ref="J18:J20"/>
    <mergeCell ref="K18:K21"/>
    <mergeCell ref="X18:X20"/>
    <mergeCell ref="Y18:Y20"/>
    <mergeCell ref="N18:N20"/>
    <mergeCell ref="O18:O20"/>
    <mergeCell ref="P18:P20"/>
    <mergeCell ref="Q18:Q20"/>
    <mergeCell ref="A18:A22"/>
    <mergeCell ref="C18:C21"/>
    <mergeCell ref="D18:D21"/>
    <mergeCell ref="E18:E21"/>
    <mergeCell ref="F18:F21"/>
    <mergeCell ref="G18:G21"/>
    <mergeCell ref="Y8:Y11"/>
    <mergeCell ref="Z8:Z11"/>
    <mergeCell ref="AA8:AA11"/>
    <mergeCell ref="AB8:AB11"/>
    <mergeCell ref="L18:L21"/>
    <mergeCell ref="M18:M20"/>
    <mergeCell ref="R18:R20"/>
    <mergeCell ref="S18:S20"/>
    <mergeCell ref="Z18:Z20"/>
    <mergeCell ref="AA18:AA20"/>
    <mergeCell ref="O8:O11"/>
    <mergeCell ref="P8:P11"/>
    <mergeCell ref="AC8:AC11"/>
    <mergeCell ref="AD8:AD11"/>
    <mergeCell ref="S8:S11"/>
    <mergeCell ref="T8:T11"/>
    <mergeCell ref="U8:U11"/>
    <mergeCell ref="V8:V11"/>
    <mergeCell ref="W8:W11"/>
    <mergeCell ref="X8:X11"/>
    <mergeCell ref="Q8:Q11"/>
    <mergeCell ref="R8:R11"/>
    <mergeCell ref="G8:G17"/>
    <mergeCell ref="H8:H17"/>
    <mergeCell ref="I8:I11"/>
    <mergeCell ref="J8:J11"/>
    <mergeCell ref="K8:K17"/>
    <mergeCell ref="L8:L17"/>
    <mergeCell ref="M8:M11"/>
    <mergeCell ref="N8:N11"/>
    <mergeCell ref="A3:F3"/>
    <mergeCell ref="A8:A17"/>
    <mergeCell ref="C8:C17"/>
    <mergeCell ref="D8:D17"/>
    <mergeCell ref="E8:E17"/>
    <mergeCell ref="F8:F17"/>
  </mergeCells>
  <printOptions/>
  <pageMargins left="0.7874015748031497" right="0.3937007874015748" top="0.1968503937007874" bottom="0.1968503937007874" header="0.1968503937007874" footer="0.1968503937007874"/>
  <pageSetup fitToHeight="1" fitToWidth="1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Grichenkova</dc:creator>
  <cp:keywords/>
  <dc:description/>
  <cp:lastModifiedBy>Пользователь</cp:lastModifiedBy>
  <cp:lastPrinted>2023-01-24T10:41:05Z</cp:lastPrinted>
  <dcterms:created xsi:type="dcterms:W3CDTF">2013-09-16T06:50:07Z</dcterms:created>
  <dcterms:modified xsi:type="dcterms:W3CDTF">2023-01-24T10:41:54Z</dcterms:modified>
  <cp:category/>
  <cp:version/>
  <cp:contentType/>
  <cp:contentStatus/>
</cp:coreProperties>
</file>